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bookViews>
    <workbookView xWindow="0" yWindow="0" windowWidth="20490" windowHeight="7455" tabRatio="601"/>
  </bookViews>
  <sheets>
    <sheet name=" ведомственная 2019 " sheetId="5" r:id="rId1"/>
  </sheets>
  <definedNames>
    <definedName name="_xlnm._FilterDatabase" localSheetId="0" hidden="1">' ведомственная 2019 '!$A$4:$L$163</definedName>
    <definedName name="_xlnm.Print_Titles" localSheetId="0">' ведомственная 2019 '!$3:$4</definedName>
    <definedName name="_xlnm.Print_Area" localSheetId="0">' ведомственная 2019 '!$A$1:$N$163</definedName>
  </definedNames>
  <calcPr calcId="152511" fullCalcOnLoad="1"/>
</workbook>
</file>

<file path=xl/calcChain.xml><?xml version="1.0" encoding="utf-8"?>
<calcChain xmlns="http://schemas.openxmlformats.org/spreadsheetml/2006/main">
  <c r="M14" i="5" l="1"/>
  <c r="N10" i="5"/>
  <c r="N9" i="5"/>
  <c r="N12" i="5"/>
  <c r="N15" i="5"/>
  <c r="N14" i="5" s="1"/>
  <c r="N21" i="5"/>
  <c r="N20" i="5" s="1"/>
  <c r="N26" i="5"/>
  <c r="N24" i="5" s="1"/>
  <c r="N29" i="5"/>
  <c r="N28" i="5" s="1"/>
  <c r="N32" i="5"/>
  <c r="N31" i="5"/>
  <c r="N34" i="5"/>
  <c r="N33" i="5"/>
  <c r="N36" i="5"/>
  <c r="N37" i="5"/>
  <c r="N40" i="5"/>
  <c r="N39" i="5" s="1"/>
  <c r="N47" i="5"/>
  <c r="N46" i="5"/>
  <c r="N50" i="5"/>
  <c r="N49" i="5" s="1"/>
  <c r="N52" i="5"/>
  <c r="N51" i="5" s="1"/>
  <c r="N54" i="5"/>
  <c r="N53" i="5" s="1"/>
  <c r="N57" i="5"/>
  <c r="N56" i="5" s="1"/>
  <c r="N59" i="5"/>
  <c r="N58" i="5" s="1"/>
  <c r="N67" i="5"/>
  <c r="N66" i="5"/>
  <c r="N70" i="5"/>
  <c r="N69" i="5"/>
  <c r="N68" i="5" s="1"/>
  <c r="N73" i="5"/>
  <c r="N72" i="5" s="1"/>
  <c r="N76" i="5"/>
  <c r="N74" i="5"/>
  <c r="N79" i="5"/>
  <c r="N77" i="5"/>
  <c r="N84" i="5"/>
  <c r="N89" i="5"/>
  <c r="N88" i="5"/>
  <c r="N87" i="5" s="1"/>
  <c r="N86" i="5" s="1"/>
  <c r="N93" i="5"/>
  <c r="N91" i="5"/>
  <c r="N90" i="5" s="1"/>
  <c r="N99" i="5"/>
  <c r="N98" i="5"/>
  <c r="N101" i="5"/>
  <c r="N100" i="5"/>
  <c r="N104" i="5"/>
  <c r="N103" i="5"/>
  <c r="N102" i="5" s="1"/>
  <c r="N107" i="5"/>
  <c r="N106" i="5" s="1"/>
  <c r="N116" i="5"/>
  <c r="N114" i="5"/>
  <c r="N119" i="5"/>
  <c r="N122" i="5"/>
  <c r="N121" i="5" s="1"/>
  <c r="N125" i="5"/>
  <c r="N124" i="5" s="1"/>
  <c r="N123" i="5" s="1"/>
  <c r="N130" i="5"/>
  <c r="N129" i="5" s="1"/>
  <c r="N128" i="5" s="1"/>
  <c r="N133" i="5"/>
  <c r="N136" i="5"/>
  <c r="N135" i="5" s="1"/>
  <c r="N134" i="5" s="1"/>
  <c r="N141" i="5"/>
  <c r="N145" i="5"/>
  <c r="N143" i="5"/>
  <c r="N142" i="5" s="1"/>
  <c r="N149" i="5"/>
  <c r="N152" i="5"/>
  <c r="N150" i="5" s="1"/>
  <c r="N157" i="5"/>
  <c r="N155" i="5" s="1"/>
  <c r="N154" i="5" s="1"/>
  <c r="N153" i="5" s="1"/>
  <c r="N162" i="5"/>
  <c r="N160" i="5" s="1"/>
  <c r="N159" i="5" s="1"/>
  <c r="N158" i="5" s="1"/>
  <c r="L14" i="5"/>
  <c r="L13" i="5" s="1"/>
  <c r="M9" i="5"/>
  <c r="M8" i="5" s="1"/>
  <c r="N8" i="5" s="1"/>
  <c r="M11" i="5"/>
  <c r="M20" i="5"/>
  <c r="M25" i="5"/>
  <c r="M31" i="5"/>
  <c r="M33" i="5"/>
  <c r="M35" i="5"/>
  <c r="N35" i="5" s="1"/>
  <c r="M39" i="5"/>
  <c r="M45" i="5"/>
  <c r="M49" i="5"/>
  <c r="M48" i="5" s="1"/>
  <c r="M51" i="5"/>
  <c r="M53" i="5"/>
  <c r="M62" i="5"/>
  <c r="M61" i="5"/>
  <c r="M60" i="5" s="1"/>
  <c r="M66" i="5"/>
  <c r="M69" i="5"/>
  <c r="M68" i="5"/>
  <c r="M72" i="5"/>
  <c r="M75" i="5"/>
  <c r="M77" i="5"/>
  <c r="M83" i="5"/>
  <c r="M88" i="5"/>
  <c r="M87" i="5"/>
  <c r="M86" i="5" s="1"/>
  <c r="M92" i="5"/>
  <c r="M98" i="5"/>
  <c r="M100" i="5"/>
  <c r="M103" i="5"/>
  <c r="M102" i="5"/>
  <c r="M105" i="5"/>
  <c r="M110" i="5"/>
  <c r="M109" i="5" s="1"/>
  <c r="M115" i="5"/>
  <c r="M118" i="5"/>
  <c r="M117" i="5"/>
  <c r="M120" i="5"/>
  <c r="M124" i="5"/>
  <c r="M123" i="5" s="1"/>
  <c r="M129" i="5"/>
  <c r="M128" i="5" s="1"/>
  <c r="M132" i="5"/>
  <c r="M131" i="5" s="1"/>
  <c r="M127" i="5" s="1"/>
  <c r="M135" i="5"/>
  <c r="M134" i="5" s="1"/>
  <c r="M140" i="5"/>
  <c r="M139" i="5" s="1"/>
  <c r="M138" i="5" s="1"/>
  <c r="M143" i="5"/>
  <c r="M142" i="5"/>
  <c r="M148" i="5"/>
  <c r="M151" i="5"/>
  <c r="M156" i="5"/>
  <c r="M161" i="5"/>
  <c r="N148" i="5"/>
  <c r="N147" i="5"/>
  <c r="N144" i="5"/>
  <c r="N140" i="5"/>
  <c r="N139" i="5" s="1"/>
  <c r="N138" i="5" s="1"/>
  <c r="N132" i="5"/>
  <c r="N131" i="5"/>
  <c r="M121" i="5"/>
  <c r="N118" i="5"/>
  <c r="N117" i="5" s="1"/>
  <c r="N111" i="5"/>
  <c r="N110" i="5"/>
  <c r="N109" i="5"/>
  <c r="N105" i="5"/>
  <c r="N92" i="5"/>
  <c r="N83" i="5"/>
  <c r="N82" i="5"/>
  <c r="N81" i="5"/>
  <c r="N80" i="5" s="1"/>
  <c r="N75" i="5"/>
  <c r="N71" i="5"/>
  <c r="N65" i="5"/>
  <c r="N62" i="5"/>
  <c r="N61" i="5" s="1"/>
  <c r="N60" i="5" s="1"/>
  <c r="M58" i="5"/>
  <c r="M56" i="5"/>
  <c r="M46" i="5"/>
  <c r="N45" i="5"/>
  <c r="N38" i="5"/>
  <c r="M28" i="5"/>
  <c r="M27" i="5"/>
  <c r="N11" i="5"/>
  <c r="L161" i="5"/>
  <c r="L160" i="5"/>
  <c r="L159" i="5"/>
  <c r="L158" i="5" s="1"/>
  <c r="J159" i="5"/>
  <c r="J158" i="5" s="1"/>
  <c r="I159" i="5"/>
  <c r="I127" i="5" s="1"/>
  <c r="H159" i="5"/>
  <c r="H127" i="5" s="1"/>
  <c r="I158" i="5"/>
  <c r="L156" i="5"/>
  <c r="L155" i="5"/>
  <c r="L154" i="5" s="1"/>
  <c r="L153" i="5" s="1"/>
  <c r="J154" i="5"/>
  <c r="J153" i="5"/>
  <c r="I154" i="5"/>
  <c r="I153" i="5"/>
  <c r="H154" i="5"/>
  <c r="H153" i="5"/>
  <c r="L151" i="5"/>
  <c r="L150" i="5"/>
  <c r="L148" i="5"/>
  <c r="L147" i="5"/>
  <c r="J146" i="5"/>
  <c r="I146" i="5"/>
  <c r="H146" i="5"/>
  <c r="L144" i="5"/>
  <c r="L143" i="5"/>
  <c r="L142" i="5" s="1"/>
  <c r="L140" i="5"/>
  <c r="L139" i="5" s="1"/>
  <c r="L138" i="5" s="1"/>
  <c r="J136" i="5"/>
  <c r="I136" i="5"/>
  <c r="H136" i="5"/>
  <c r="L135" i="5"/>
  <c r="J135" i="5"/>
  <c r="I135" i="5"/>
  <c r="H135" i="5"/>
  <c r="L134" i="5"/>
  <c r="J134" i="5"/>
  <c r="I134" i="5"/>
  <c r="H134" i="5"/>
  <c r="J133" i="5"/>
  <c r="I133" i="5"/>
  <c r="H133" i="5"/>
  <c r="L132" i="5"/>
  <c r="L131" i="5"/>
  <c r="L127" i="5" s="1"/>
  <c r="L126" i="5" s="1"/>
  <c r="L129" i="5"/>
  <c r="L128" i="5"/>
  <c r="L124" i="5"/>
  <c r="L123" i="5"/>
  <c r="J122" i="5"/>
  <c r="I122" i="5"/>
  <c r="H122" i="5"/>
  <c r="L121" i="5"/>
  <c r="J121" i="5"/>
  <c r="I121" i="5"/>
  <c r="H121" i="5"/>
  <c r="L120" i="5"/>
  <c r="J120" i="5"/>
  <c r="I120" i="5"/>
  <c r="H120" i="5"/>
  <c r="L118" i="5"/>
  <c r="L117" i="5" s="1"/>
  <c r="L113" i="5" s="1"/>
  <c r="L115" i="5"/>
  <c r="L114" i="5"/>
  <c r="L111" i="5"/>
  <c r="L110" i="5"/>
  <c r="L109" i="5"/>
  <c r="L108" i="5" s="1"/>
  <c r="J108" i="5"/>
  <c r="I108" i="5"/>
  <c r="H108" i="5"/>
  <c r="L106" i="5"/>
  <c r="L105" i="5"/>
  <c r="L103" i="5"/>
  <c r="L102" i="5" s="1"/>
  <c r="L100" i="5"/>
  <c r="L98" i="5"/>
  <c r="J97" i="5"/>
  <c r="J95" i="5" s="1"/>
  <c r="J94" i="5" s="1"/>
  <c r="I97" i="5"/>
  <c r="I95" i="5"/>
  <c r="I94" i="5" s="1"/>
  <c r="H97" i="5"/>
  <c r="H95" i="5" s="1"/>
  <c r="L92" i="5"/>
  <c r="L91" i="5"/>
  <c r="L90" i="5"/>
  <c r="L88" i="5"/>
  <c r="L87" i="5"/>
  <c r="L86" i="5" s="1"/>
  <c r="L85" i="5" s="1"/>
  <c r="J84" i="5"/>
  <c r="J82" i="5" s="1"/>
  <c r="J81" i="5" s="1"/>
  <c r="J80" i="5" s="1"/>
  <c r="J163" i="5" s="1"/>
  <c r="I84" i="5"/>
  <c r="I82" i="5" s="1"/>
  <c r="I81" i="5" s="1"/>
  <c r="I80" i="5" s="1"/>
  <c r="I163" i="5" s="1"/>
  <c r="H84" i="5"/>
  <c r="L83" i="5"/>
  <c r="J83" i="5"/>
  <c r="I83" i="5"/>
  <c r="H83" i="5"/>
  <c r="L82" i="5"/>
  <c r="L81" i="5"/>
  <c r="L80" i="5" s="1"/>
  <c r="H82" i="5"/>
  <c r="H81" i="5" s="1"/>
  <c r="H80" i="5" s="1"/>
  <c r="H163" i="5" s="1"/>
  <c r="L78" i="5"/>
  <c r="L77" i="5"/>
  <c r="L75" i="5"/>
  <c r="L74" i="5"/>
  <c r="L72" i="5"/>
  <c r="L71" i="5"/>
  <c r="L69" i="5"/>
  <c r="L68" i="5" s="1"/>
  <c r="L66" i="5"/>
  <c r="L65" i="5"/>
  <c r="L64" i="5" s="1"/>
  <c r="J64" i="5"/>
  <c r="I64" i="5"/>
  <c r="H64" i="5"/>
  <c r="L62" i="5"/>
  <c r="L61" i="5"/>
  <c r="L60" i="5" s="1"/>
  <c r="L58" i="5"/>
  <c r="L56" i="5"/>
  <c r="L55" i="5"/>
  <c r="L53" i="5"/>
  <c r="L51" i="5"/>
  <c r="L49" i="5"/>
  <c r="L48" i="5"/>
  <c r="L46" i="5"/>
  <c r="L45" i="5"/>
  <c r="L43" i="5" s="1"/>
  <c r="L39" i="5"/>
  <c r="L38" i="5"/>
  <c r="L35" i="5"/>
  <c r="L33" i="5"/>
  <c r="L31" i="5"/>
  <c r="L30" i="5"/>
  <c r="L28" i="5"/>
  <c r="L27" i="5"/>
  <c r="L25" i="5"/>
  <c r="L24" i="5"/>
  <c r="L22" i="5" s="1"/>
  <c r="L20" i="5"/>
  <c r="L19" i="5"/>
  <c r="L18" i="5"/>
  <c r="L11" i="5"/>
  <c r="L8" i="5"/>
  <c r="L7" i="5" s="1"/>
  <c r="L6" i="5" s="1"/>
  <c r="L5" i="5" s="1"/>
  <c r="L9" i="5"/>
  <c r="M106" i="5"/>
  <c r="M144" i="5"/>
  <c r="M19" i="5"/>
  <c r="M18" i="5" s="1"/>
  <c r="M160" i="5"/>
  <c r="M159" i="5" s="1"/>
  <c r="M158" i="5" s="1"/>
  <c r="M91" i="5"/>
  <c r="M90" i="5"/>
  <c r="M65" i="5"/>
  <c r="M155" i="5"/>
  <c r="M154" i="5" s="1"/>
  <c r="M153" i="5" s="1"/>
  <c r="M150" i="5"/>
  <c r="M146" i="5"/>
  <c r="N146" i="5" s="1"/>
  <c r="M78" i="5"/>
  <c r="M71" i="5"/>
  <c r="L44" i="5"/>
  <c r="L146" i="5"/>
  <c r="H158" i="5"/>
  <c r="J127" i="5"/>
  <c r="M38" i="5"/>
  <c r="M147" i="5"/>
  <c r="M24" i="5"/>
  <c r="M74" i="5"/>
  <c r="M82" i="5"/>
  <c r="M81" i="5" s="1"/>
  <c r="M80" i="5" s="1"/>
  <c r="L97" i="5"/>
  <c r="L96" i="5" s="1"/>
  <c r="L95" i="5" s="1"/>
  <c r="L94" i="5" s="1"/>
  <c r="M111" i="5"/>
  <c r="M114" i="5"/>
  <c r="L42" i="5"/>
  <c r="N13" i="5"/>
  <c r="M13" i="5"/>
  <c r="N25" i="5"/>
  <c r="N27" i="5"/>
  <c r="M30" i="5"/>
  <c r="N30" i="5" s="1"/>
  <c r="M55" i="5"/>
  <c r="N55" i="5" s="1"/>
  <c r="M64" i="5"/>
  <c r="N64" i="5" s="1"/>
  <c r="N78" i="5"/>
  <c r="M85" i="5"/>
  <c r="N85" i="5" s="1"/>
  <c r="M97" i="5"/>
  <c r="N97" i="5" s="1"/>
  <c r="M96" i="5"/>
  <c r="N115" i="5"/>
  <c r="M113" i="5"/>
  <c r="N113" i="5" s="1"/>
  <c r="N120" i="5"/>
  <c r="M126" i="5"/>
  <c r="M137" i="5"/>
  <c r="N151" i="5"/>
  <c r="N156" i="5"/>
  <c r="N161" i="5"/>
  <c r="L23" i="5"/>
  <c r="L16" i="5"/>
  <c r="M22" i="5"/>
  <c r="N22" i="5" s="1"/>
  <c r="M95" i="5"/>
  <c r="M94" i="5" s="1"/>
  <c r="N96" i="5"/>
  <c r="N95" i="5" s="1"/>
  <c r="N94" i="5" s="1"/>
  <c r="M16" i="5"/>
  <c r="N16" i="5" s="1"/>
  <c r="M7" i="5"/>
  <c r="N127" i="5" l="1"/>
  <c r="N126" i="5" s="1"/>
  <c r="M6" i="5"/>
  <c r="M5" i="5" s="1"/>
  <c r="N7" i="5"/>
  <c r="N6" i="5" s="1"/>
  <c r="N5" i="5" s="1"/>
  <c r="M23" i="5"/>
  <c r="N23" i="5" s="1"/>
  <c r="M17" i="5"/>
  <c r="N17" i="5" s="1"/>
  <c r="L17" i="5"/>
  <c r="L137" i="5"/>
  <c r="L41" i="5" s="1"/>
  <c r="L163" i="5" s="1"/>
  <c r="M108" i="5"/>
  <c r="N108" i="5" s="1"/>
  <c r="N48" i="5"/>
  <c r="M44" i="5"/>
  <c r="N44" i="5" s="1"/>
  <c r="M43" i="5"/>
  <c r="N19" i="5"/>
  <c r="N18" i="5" s="1"/>
  <c r="N137" i="5" l="1"/>
  <c r="N43" i="5"/>
  <c r="M42" i="5"/>
  <c r="N42" i="5" s="1"/>
  <c r="M41" i="5"/>
  <c r="N41" i="5" l="1"/>
  <c r="M163" i="5"/>
  <c r="N163" i="5" s="1"/>
</calcChain>
</file>

<file path=xl/sharedStrings.xml><?xml version="1.0" encoding="utf-8"?>
<sst xmlns="http://schemas.openxmlformats.org/spreadsheetml/2006/main" count="538" uniqueCount="179">
  <si>
    <t xml:space="preserve">Наименование </t>
  </si>
  <si>
    <t>Код
ГРБС</t>
  </si>
  <si>
    <t>Код раздела, подраздела</t>
  </si>
  <si>
    <t>Код целевой статьи</t>
  </si>
  <si>
    <t>КОСГУ</t>
  </si>
  <si>
    <t>2008 год</t>
  </si>
  <si>
    <t xml:space="preserve">Муниципальный совет Муниципального образования муниципальный округ Невская застава </t>
  </si>
  <si>
    <t>0102</t>
  </si>
  <si>
    <t xml:space="preserve">Глава муниципального образования </t>
  </si>
  <si>
    <t>0103</t>
  </si>
  <si>
    <t>Другие общегосударственные вопросы</t>
  </si>
  <si>
    <t>0113</t>
  </si>
  <si>
    <t>Местная Администрация МО Невская застава</t>
  </si>
  <si>
    <t>0104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</si>
  <si>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</si>
  <si>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</si>
  <si>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</si>
  <si>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</si>
  <si>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</si>
  <si>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</si>
  <si>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900</t>
  </si>
  <si>
    <t>ЖИЛИЩНО-КОММУНАЛЬНОЕ  ХОЗЯЙСТВО</t>
  </si>
  <si>
    <t>0500</t>
  </si>
  <si>
    <t>БЛАГОУСТРОЙСТВО</t>
  </si>
  <si>
    <t>0503</t>
  </si>
  <si>
    <t>ОБРАЗОВАНИЕ</t>
  </si>
  <si>
    <t>0700</t>
  </si>
  <si>
    <t xml:space="preserve">КУЛЬТУРА,  КИНЕМАТОГРАФИЯ </t>
  </si>
  <si>
    <t>0800</t>
  </si>
  <si>
    <t>Культура</t>
  </si>
  <si>
    <t>0801</t>
  </si>
  <si>
    <t>Охрана семьи и детства</t>
  </si>
  <si>
    <t>1004</t>
  </si>
  <si>
    <t>1102</t>
  </si>
  <si>
    <t>Массовый спорт</t>
  </si>
  <si>
    <t>СРЕДСТВА МАССОВОЙ ИНФОРМАЦИИ</t>
  </si>
  <si>
    <t>1202</t>
  </si>
  <si>
    <t>Периодическая печать и издательства</t>
  </si>
  <si>
    <t>ИТОГО  РАСХОДОВ:</t>
  </si>
  <si>
    <t>1200</t>
  </si>
  <si>
    <t>1100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</si>
  <si>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</si>
  <si>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</si>
  <si>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</si>
  <si>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СОЦИАЛЬНАЯ ПОЛИТИКА  </t>
  </si>
  <si>
    <t>Формирование архивных фондов органов местного самоуправления, муниципальных предприятий и учреждений</t>
  </si>
  <si>
    <t>9 373,9</t>
  </si>
  <si>
    <t>909,4</t>
  </si>
  <si>
    <t xml:space="preserve">Депутат, осуществляющий свою деятельность на постоянной основе (заместитель главы муниципального образования) </t>
  </si>
  <si>
    <t>97,0</t>
  </si>
  <si>
    <t>6 242,2</t>
  </si>
  <si>
    <t>60,0</t>
  </si>
  <si>
    <t>Профессиональная подготовка, переподготовка и повышение квалификации</t>
  </si>
  <si>
    <t>0705</t>
  </si>
  <si>
    <t>НАЦИОНАЛЬНАЯ ЭКОНОМИКА</t>
  </si>
  <si>
    <t>0400</t>
  </si>
  <si>
    <t>Общеэкономические вопросы</t>
  </si>
  <si>
    <t>0401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</si>
  <si>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</si>
  <si>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</si>
  <si>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</si>
  <si>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800</t>
  </si>
  <si>
    <t>Иные бюджетные ассигнования</t>
  </si>
  <si>
    <t>300</t>
  </si>
  <si>
    <t>Социальное обеспечение и иные выплаты населению</t>
  </si>
  <si>
    <t>Код группы, подгруппы вида расходов</t>
  </si>
  <si>
    <t>Общегосударственные вопросы</t>
  </si>
  <si>
    <t>0100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</si>
  <si>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</si>
  <si>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</si>
  <si>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</si>
  <si>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</si>
  <si>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</si>
  <si>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</si>
  <si>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Публичные нормативные социальные выплаты гражданам</t>
  </si>
  <si>
    <t>310</t>
  </si>
  <si>
    <t>0709</t>
  </si>
  <si>
    <t>Другие вопросы в области образования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</si>
  <si>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</si>
  <si>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Другие вопросы в области национальной экономики</t>
  </si>
  <si>
    <t>0412</t>
  </si>
  <si>
    <t>320</t>
  </si>
  <si>
    <t>Социальные выплаты гражданам, кроме публичных нормативных социальных выплат</t>
  </si>
  <si>
    <t>Расходы на исполнение государственного полномочия по выплате денежных средств на вознаграждение приемным родителям за счёт субвенций из бюджета Санкт-Петербурга</t>
  </si>
  <si>
    <t>Физическая культура и спорт</t>
  </si>
  <si>
    <t>Резервные фонды</t>
  </si>
  <si>
    <t>Резервные средства</t>
  </si>
  <si>
    <t>0111</t>
  </si>
  <si>
    <t>870</t>
  </si>
  <si>
    <t xml:space="preserve">Избирательная комиссия муниципального образования муниципальный округ Невская застава </t>
  </si>
  <si>
    <t>Обеспечение проведения выборов и референдумов</t>
  </si>
  <si>
    <t>0107</t>
  </si>
  <si>
    <t>Закупка товаров, работ и услуг для обеспечения  государственных (муниципальных) нужд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</si>
  <si>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</si>
  <si>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r>
      <t xml:space="preserve">Осуществление защиты прав потребителей: </t>
    </r>
    <r>
      <rPr>
        <sz val="14"/>
        <rFont val="Times New Roman"/>
        <family val="1"/>
        <charset val="204"/>
      </rPr>
      <t>расходы на реализацию мероприятий по осуществлению защиты прав потребителей</t>
    </r>
  </si>
  <si>
    <t>0020000010</t>
  </si>
  <si>
    <t>0020000021</t>
  </si>
  <si>
    <t>0020000022</t>
  </si>
  <si>
    <t>0020000023</t>
  </si>
  <si>
    <t>0020000031</t>
  </si>
  <si>
    <t>0020000032</t>
  </si>
  <si>
    <t>0920000072</t>
  </si>
  <si>
    <t>0920000073</t>
  </si>
  <si>
    <t>0020000020</t>
  </si>
  <si>
    <t>0020000030</t>
  </si>
  <si>
    <t>Содержание и обеспечение деятельности местной администрации (исполнительно-распорядительного органа) муниципального образования</t>
  </si>
  <si>
    <t>0200000050</t>
  </si>
  <si>
    <t>Расходы по содержанию и обеспечению деятельности избирательной комиссии муниципального образования, действующей на постоянной основе</t>
  </si>
  <si>
    <t>0920000440</t>
  </si>
  <si>
    <t>0700000060</t>
  </si>
  <si>
    <t>0900000071</t>
  </si>
  <si>
    <t>7500000520</t>
  </si>
  <si>
    <t>7100000080</t>
  </si>
  <si>
    <t>5100000100</t>
  </si>
  <si>
    <t>3450000120</t>
  </si>
  <si>
    <t>7400000000</t>
  </si>
  <si>
    <t>7450000500</t>
  </si>
  <si>
    <t>7410000130</t>
  </si>
  <si>
    <t>4280000180</t>
  </si>
  <si>
    <t>7700000561</t>
  </si>
  <si>
    <t>7200000490</t>
  </si>
  <si>
    <t>7300000530</t>
  </si>
  <si>
    <t>7700000562</t>
  </si>
  <si>
    <t>7800000200</t>
  </si>
  <si>
    <t>7900000240</t>
  </si>
  <si>
    <t>4570000250</t>
  </si>
  <si>
    <t>5050000230</t>
  </si>
  <si>
    <t>Резервный фонд Местной Администрации  МО Невская застава</t>
  </si>
  <si>
    <t>7440000170</t>
  </si>
  <si>
    <t>00200G0850</t>
  </si>
  <si>
    <t>09200G0100</t>
  </si>
  <si>
    <t>51100G0860</t>
  </si>
  <si>
    <t>51100G0870</t>
  </si>
  <si>
    <t>Расходы на исполнение государственного полномочия  по составлению протоколов об административных правонарушениях за счёт субвенций из бюджета Санкт-Петербурга</t>
  </si>
  <si>
    <t>Расходы на исполнение государственного полномочия  по организации и осуществлению деятельности по опеке и попечительству за счёт субвенций из бюджета Санкт-Петербурга</t>
  </si>
  <si>
    <t>Расходы на исполнение государственного полномочия  по выплате денежных средств на содержание ребенка в семье опекуна и приемной семье за счёт субвенций из бюджета Санкт-Петербурга</t>
  </si>
  <si>
    <r>
      <t xml:space="preserve">Организация информирования, консультирования и содействия жителям муниципального образования по вопросам создания товариществ собственников жилья, формирования земельных участков, на которых расположены многоквартирные дома: </t>
    </r>
    <r>
      <rPr>
        <sz val="14"/>
        <rFont val="Times New Roman"/>
        <family val="1"/>
        <charset val="204"/>
      </rPr>
      <t>расходы на реализацию мероприятий по организации информирования, консультирования и содействия жителям МО по вопросам создания ТСЖ, советов многоквартирных домов, формирования земельных участков, на которых расположены многоквартирные дома</t>
    </r>
  </si>
  <si>
    <t xml:space="preserve">Расходы по организации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
</t>
  </si>
  <si>
    <r>
      <t xml:space="preserve">Организация и содержание средств массовой информации  муниципального образования, опубликование муниципальных  правовых актов и иной информации:  </t>
    </r>
    <r>
      <rPr>
        <sz val="12"/>
        <rFont val="Times New Roman"/>
        <family val="1"/>
        <charset val="204"/>
      </rPr>
      <t xml:space="preserve">Расходы 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
его общественной инфраструктуры и иной официальной информации
</t>
    </r>
  </si>
  <si>
    <t xml:space="preserve">Расходы по содержанию и обеспечению деятельности  представительного органа муниципального образования </t>
  </si>
  <si>
    <r>
      <t>Реализация государственной политики в области содействия занятости населения</t>
    </r>
    <r>
      <rPr>
        <sz val="14"/>
        <rFont val="Times New Roman"/>
        <family val="1"/>
        <charset val="204"/>
      </rPr>
      <t>: расходы по участию в организации и финансировании: проведение оплачиваемых общественных работ;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имеющих среднее профессиональное образование и ищущих работу впервые</t>
    </r>
  </si>
  <si>
    <t>5050000231</t>
  </si>
  <si>
    <t>1001</t>
  </si>
  <si>
    <t>Пенсионное обеспечение</t>
  </si>
  <si>
    <r>
      <t xml:space="preserve">Выплата пенсий по государственному пенсионному обеспечению: </t>
    </r>
    <r>
      <rPr>
        <sz val="12"/>
        <rFont val="Times New Roman"/>
        <family val="1"/>
        <charset val="204"/>
      </rPr>
      <t>Расходы  по назначению, выплате, перерасчету пенсии за выслугу лет, замещавшим 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 пенсии за выслугу лет в соответствии с законом Санкт-Петербурга</t>
    </r>
  </si>
  <si>
    <t>2 746,0</t>
  </si>
  <si>
    <r>
      <t xml:space="preserve">Муниципальная программа "Содействие развитию малого бизнеса на территории внутригородского муниципального образования Санкт-Петербурга муниципальный округ Невская застава" на 2019 год: </t>
    </r>
    <r>
      <rPr>
        <sz val="14"/>
        <rFont val="Times New Roman"/>
        <family val="1"/>
        <charset val="204"/>
      </rPr>
      <t>расходы на реализацию мероприятий по содействию развитию малого бизнеса</t>
    </r>
  </si>
  <si>
    <t>Ведомственная целевая программа "Благоустройство территории и охрана окружающей среды" на 2019 год</t>
  </si>
  <si>
    <r>
      <t xml:space="preserve">Ведомственная целевая программа "Благоустройство территории и охрана окружающей среды" на 2019 год: </t>
    </r>
    <r>
      <rPr>
        <sz val="14"/>
        <rFont val="Times New Roman"/>
        <family val="1"/>
        <charset val="204"/>
      </rPr>
      <t>расходы по благоустройству территории муниципального образования в соответствии с законодательством Санкт-Петербурга, озеленение территории в соответствии с законодательством Санкт-Петербурга</t>
    </r>
  </si>
  <si>
    <r>
      <t xml:space="preserve">Ведомственная целевая программа "Благоустройство территории и охрана окружающей среды" на 2019 год: </t>
    </r>
    <r>
      <rPr>
        <sz val="14"/>
        <rFont val="Times New Roman"/>
        <family val="1"/>
        <charset val="204"/>
      </rPr>
      <t>расходы по участию в мероприятиях по охране окружающей среды в границах муниципального образования</t>
    </r>
  </si>
  <si>
    <r>
      <t xml:space="preserve">Ведомственная целевая программа  "Организация и осуществление мероприятий по защите населения и территорий от чрезвычайных ситуаций природного и техногенного характера"на 2019 год: </t>
    </r>
    <r>
      <rPr>
        <sz val="14"/>
        <rFont val="Times New Roman"/>
        <family val="1"/>
        <charset val="204"/>
      </rPr>
      <t>расходы по организации и осуществлению мероприятий по защите населения и территории от ЧС природного и техногенного характера</t>
    </r>
  </si>
  <si>
    <r>
      <t xml:space="preserve">Муниципальная программа "Участие в профилактике терроризма и экстремизма, а также в минимизации и (или) ликвидации последствий их проявлений  на территории муниципального образования МО Невская застава»  на 2019 год: </t>
    </r>
    <r>
      <rPr>
        <sz val="14"/>
        <rFont val="Times New Roman"/>
        <family val="1"/>
        <charset val="204"/>
      </rPr>
      <t>расходы по участию в профилактике терроризма и экстремизма, а также в минимизации и 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  </r>
  </si>
  <si>
    <r>
      <t xml:space="preserve">Ведомственная целевая программа "Благоустройство территории и охрана окружающей среды" на 2019 год: </t>
    </r>
    <r>
      <rPr>
        <sz val="14"/>
        <rFont val="Times New Roman"/>
        <family val="1"/>
        <charset val="204"/>
      </rPr>
      <t>расходы по устройству искусственных неровностей на проездах и въездах на придомовых территориях и дворовых территориях</t>
    </r>
  </si>
  <si>
    <t>Ведомственная целевая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2019 год: расходы по участию в реализации мер по  профилактике  дорожно-транспортного травматизма на территории муниципального образования</t>
  </si>
  <si>
    <t xml:space="preserve">Ведомственная целевая программа "Организация и проведение досуговых мероприятий  для жителей МО Невская застава " на 2019 год: расходы по организации и проведению досуговых мероприятий для детей и подростков муниципального образования </t>
  </si>
  <si>
    <t xml:space="preserve">Ведомственная целевая программа "Организация и проведение досуговых мероприятий  для жителей МО Невская застава " на 2019 год: расходы по организации и проведению досуговых мероприятий для жителей муниципального образования </t>
  </si>
  <si>
    <t>Ведомственная целевая программа 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конфликтов» на 2019 год.</t>
  </si>
  <si>
    <t>8000000190</t>
  </si>
  <si>
    <t>Муниципальная программа  "Военно-патриотическое воспитание граждан " на 2019 год: расходы по проведению работ по военно-патриотическому воспитанию граждан</t>
  </si>
  <si>
    <t>244</t>
  </si>
  <si>
    <t>0200000051</t>
  </si>
  <si>
    <t>Социальное обеспечение населения</t>
  </si>
  <si>
    <t>1003</t>
  </si>
  <si>
    <r>
      <t xml:space="preserve"> </t>
    </r>
    <r>
      <rPr>
        <sz val="12"/>
        <rFont val="Times New Roman"/>
        <family val="1"/>
        <charset val="204"/>
      </rPr>
      <t>Расходы  по назначению, выплате, перерасчету ежемесячной доплаты за стаж (общую продолжительность) работы (службы) в органах местного самоуправления, муниципальных органов муниципальных образований  к страховой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самоуправления, муниципальных органах муниципальных образований (далее-доплата к пенсии) ,а также приостановлению, возобновлению, прекращению выплаты доплаты к пенсии в соответствии с законом Санкт-Петербурга</t>
    </r>
  </si>
  <si>
    <t>Исполнение судебных актов</t>
  </si>
  <si>
    <t>830</t>
  </si>
  <si>
    <t>1744,7</t>
  </si>
  <si>
    <t>Утверждено на 2019 год
(тыс.руб.)</t>
  </si>
  <si>
    <t>880</t>
  </si>
  <si>
    <t>Специальные расходы</t>
  </si>
  <si>
    <t>Ведомственная целевая программа "Организация  и проведение местных и участие в организации и проведении городских праздничных и иных зрелищных мероприятий, по сохранению местных традиций и обрядов" на 2019год: расходы по организации  и проведению местных и участию в организации и проведении городских праздничных и иных зрелищных мероприятий, по сохранению местных традиций и обрядов</t>
  </si>
  <si>
    <r>
      <t>Муниципальная программа "Развитие на территории муниципального образования физической культуры и массового спорта, организация и проведение официальных физкультурных мероприятий,физкультурно -оздоровительных мероприятий и спортивных мероприятий муниципального образования МО Невская застава" на 2019 год</t>
    </r>
    <r>
      <rPr>
        <sz val="12"/>
        <rFont val="Times New Roman"/>
        <family val="1"/>
        <charset val="204"/>
      </rPr>
      <t xml:space="preserve"> : расходы по обеспечению условий для развития на территории муниципального образования физической культуры и массового спорта, организации и проведению официальных физкультурных мероприятий, физкультурно-оздоровительных мероприятий и спортивных мероприятий муниципального образования</t>
    </r>
  </si>
  <si>
    <t>Расходы по организационному и материально - техническому обеспечению подготовки и проведения муниципальных выборов</t>
  </si>
  <si>
    <t xml:space="preserve">Ведомственная целевая программа «Участие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наркомании» на 2019 год  </t>
  </si>
  <si>
    <t>Руководство и управление в сфере установленных функций органов местного самоуправления</t>
  </si>
  <si>
    <t>Исполнено за 2019 год</t>
  </si>
  <si>
    <t>% исполнения</t>
  </si>
  <si>
    <t>Отчет об исполнении бюджета муниципального образования МО Невская застава                                                                                                                                                                               по Ведомственной структуре расходов бюджета  за 2019 год                                                                                                                                         (тыс. руб.)</t>
  </si>
  <si>
    <t xml:space="preserve">                                    Приложение №2 к Решению                                                                                                                      Муниципального совета 
МО Невская застава
от 28.05.2020   №08/30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</si>
</sst>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#,##0.0"/>
    <numFmt numFmtId="174" formatCode="0.0%"/>
    <numFmt numFmtId="181" formatCode="000000"/>
  </numFmts>
  <fonts count="20" x14ac:knownFonts="1"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2" fontId="8" fillId="2" borderId="2" xfId="0" applyNumberFormat="1" applyFont="1" applyFill="1" applyBorder="1" applyAlignment="1">
      <alignment horizontal="center" vertical="center" wrapText="1"/>
    </xf>
    <xf numFmtId="172" fontId="9" fillId="2" borderId="2" xfId="0" applyNumberFormat="1" applyFont="1" applyFill="1" applyBorder="1" applyAlignment="1">
      <alignment horizontal="center" vertical="center" wrapText="1"/>
    </xf>
    <xf numFmtId="172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2" fontId="12" fillId="2" borderId="1" xfId="0" applyNumberFormat="1" applyFont="1" applyFill="1" applyBorder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2" fontId="6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2" fontId="2" fillId="0" borderId="2" xfId="0" applyNumberFormat="1" applyFont="1" applyFill="1" applyBorder="1" applyAlignment="1">
      <alignment horizontal="center" vertical="center" wrapText="1"/>
    </xf>
    <xf numFmtId="172" fontId="13" fillId="0" borderId="2" xfId="0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2" fontId="1" fillId="2" borderId="2" xfId="0" applyNumberFormat="1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 wrapText="1"/>
    </xf>
    <xf numFmtId="172" fontId="1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172" fontId="8" fillId="2" borderId="1" xfId="0" applyNumberFormat="1" applyFont="1" applyFill="1" applyBorder="1" applyAlignment="1">
      <alignment horizontal="center" vertical="center" wrapText="1"/>
    </xf>
    <xf numFmtId="172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2" borderId="1" xfId="0" applyNumberFormat="1" applyFont="1" applyFill="1" applyBorder="1" applyAlignment="1">
      <alignment horizontal="center" vertical="center" wrapText="1"/>
    </xf>
    <xf numFmtId="172" fontId="8" fillId="0" borderId="1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172" fontId="14" fillId="0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5" fillId="0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172" fontId="14" fillId="2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2" fontId="12" fillId="0" borderId="2" xfId="0" applyNumberFormat="1" applyFont="1" applyFill="1" applyBorder="1" applyAlignment="1">
      <alignment horizontal="center" vertical="center" wrapText="1"/>
    </xf>
    <xf numFmtId="172" fontId="12" fillId="2" borderId="2" xfId="0" applyNumberFormat="1" applyFont="1" applyFill="1" applyBorder="1" applyAlignment="1">
      <alignment horizontal="center" vertical="center" wrapText="1"/>
    </xf>
    <xf numFmtId="172" fontId="9" fillId="0" borderId="1" xfId="0" applyNumberFormat="1" applyFont="1" applyFill="1" applyBorder="1" applyAlignment="1">
      <alignment horizontal="center" vertical="center" wrapText="1"/>
    </xf>
    <xf numFmtId="172" fontId="9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2" fontId="16" fillId="0" borderId="0" xfId="0" applyNumberFormat="1" applyFont="1" applyFill="1"/>
    <xf numFmtId="0" fontId="17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72" fontId="1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6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3" xfId="0" applyNumberFormat="1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center"/>
    </xf>
    <xf numFmtId="174" fontId="1" fillId="2" borderId="1" xfId="0" applyNumberFormat="1" applyFont="1" applyFill="1" applyBorder="1" applyAlignment="1">
      <alignment horizontal="center" vertical="center" wrapText="1"/>
    </xf>
    <xf numFmtId="174" fontId="2" fillId="0" borderId="1" xfId="0" applyNumberFormat="1" applyFont="1" applyFill="1" applyBorder="1" applyAlignment="1">
      <alignment horizontal="center" vertical="center" wrapText="1"/>
    </xf>
    <xf numFmtId="174" fontId="1" fillId="0" borderId="1" xfId="0" applyNumberFormat="1" applyFont="1" applyFill="1" applyBorder="1" applyAlignment="1">
      <alignment horizontal="center" vertical="center" wrapText="1"/>
    </xf>
    <xf numFmtId="174" fontId="6" fillId="2" borderId="1" xfId="0" applyNumberFormat="1" applyFont="1" applyFill="1" applyBorder="1" applyAlignment="1">
      <alignment horizontal="center" vertical="center" wrapText="1"/>
    </xf>
    <xf numFmtId="174" fontId="19" fillId="0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4"/>
  <sheetViews>
    <sheetView tabSelected="1" view="pageBreakPreview" zoomScaleNormal="100" zoomScaleSheetLayoutView="100" workbookViewId="0">
      <selection activeCell="C3" sqref="C3:C4"/>
    </sheetView>
  </sheetViews>
  <sheetFormatPr defaultRowHeight="12.75" x14ac:dyDescent="0.2"/>
  <cols>
    <col min="1" max="1" width="72.7109375" style="1" customWidth="1"/>
    <col min="2" max="2" width="10" style="1" customWidth="1"/>
    <col min="3" max="3" width="12.7109375" style="1" customWidth="1"/>
    <col min="4" max="4" width="16.85546875" style="1" customWidth="1"/>
    <col min="5" max="5" width="12.85546875" style="1" customWidth="1"/>
    <col min="6" max="6" width="0" style="1" hidden="1" customWidth="1"/>
    <col min="7" max="7" width="0" style="2" hidden="1" customWidth="1"/>
    <col min="8" max="11" width="0" style="3" hidden="1" customWidth="1"/>
    <col min="12" max="12" width="16.5703125" style="1" customWidth="1"/>
    <col min="13" max="14" width="15.7109375" style="1" customWidth="1"/>
    <col min="15" max="16384" width="9.140625" style="1"/>
  </cols>
  <sheetData>
    <row r="1" spans="1:14" ht="67.5" customHeight="1" x14ac:dyDescent="0.25">
      <c r="A1" s="88"/>
      <c r="B1" s="114" t="s">
        <v>178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94.9" customHeight="1" x14ac:dyDescent="0.2">
      <c r="A2" s="115" t="s">
        <v>177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8.75" customHeight="1" x14ac:dyDescent="0.25">
      <c r="A3" s="116" t="s">
        <v>0</v>
      </c>
      <c r="B3" s="117" t="s">
        <v>1</v>
      </c>
      <c r="C3" s="118" t="s">
        <v>2</v>
      </c>
      <c r="D3" s="118" t="s">
        <v>3</v>
      </c>
      <c r="E3" s="118" t="s">
        <v>65</v>
      </c>
      <c r="F3" s="118" t="s">
        <v>4</v>
      </c>
      <c r="G3" s="6"/>
      <c r="H3" s="7"/>
      <c r="I3" s="7"/>
      <c r="J3" s="8"/>
      <c r="K3" s="119">
        <v>2009</v>
      </c>
      <c r="L3" s="118" t="s">
        <v>167</v>
      </c>
      <c r="M3" s="118" t="s">
        <v>175</v>
      </c>
      <c r="N3" s="118" t="s">
        <v>176</v>
      </c>
    </row>
    <row r="4" spans="1:14" ht="55.5" customHeight="1" x14ac:dyDescent="0.2">
      <c r="A4" s="116"/>
      <c r="B4" s="117"/>
      <c r="C4" s="118"/>
      <c r="D4" s="118"/>
      <c r="E4" s="118"/>
      <c r="F4" s="118"/>
      <c r="G4" s="9" t="s">
        <v>5</v>
      </c>
      <c r="H4" s="120"/>
      <c r="I4" s="120"/>
      <c r="J4" s="120"/>
      <c r="K4" s="119"/>
      <c r="L4" s="118"/>
      <c r="M4" s="118"/>
      <c r="N4" s="118"/>
    </row>
    <row r="5" spans="1:14" ht="55.5" customHeight="1" x14ac:dyDescent="0.2">
      <c r="A5" s="11" t="s">
        <v>89</v>
      </c>
      <c r="B5" s="10">
        <v>899</v>
      </c>
      <c r="C5" s="12"/>
      <c r="D5" s="12"/>
      <c r="E5" s="12"/>
      <c r="F5" s="97"/>
      <c r="G5" s="99"/>
      <c r="H5" s="98"/>
      <c r="I5" s="98"/>
      <c r="J5" s="98"/>
      <c r="K5" s="100"/>
      <c r="L5" s="24">
        <f t="shared" ref="L5:N6" si="0">L6</f>
        <v>4547.2</v>
      </c>
      <c r="M5" s="24">
        <f t="shared" si="0"/>
        <v>4542.3</v>
      </c>
      <c r="N5" s="108">
        <f t="shared" si="0"/>
        <v>0.99892241379310354</v>
      </c>
    </row>
    <row r="6" spans="1:14" ht="38.25" customHeight="1" x14ac:dyDescent="0.2">
      <c r="A6" s="18" t="s">
        <v>66</v>
      </c>
      <c r="B6" s="10">
        <v>899</v>
      </c>
      <c r="C6" s="19" t="s">
        <v>67</v>
      </c>
      <c r="D6" s="12"/>
      <c r="E6" s="12"/>
      <c r="F6" s="97"/>
      <c r="G6" s="99"/>
      <c r="H6" s="98"/>
      <c r="I6" s="98"/>
      <c r="J6" s="98"/>
      <c r="K6" s="100"/>
      <c r="L6" s="24">
        <f t="shared" si="0"/>
        <v>4547.2</v>
      </c>
      <c r="M6" s="24">
        <f t="shared" si="0"/>
        <v>4542.3</v>
      </c>
      <c r="N6" s="108">
        <f t="shared" si="0"/>
        <v>0.99892241379310354</v>
      </c>
    </row>
    <row r="7" spans="1:14" ht="38.25" customHeight="1" x14ac:dyDescent="0.2">
      <c r="A7" s="18" t="s">
        <v>90</v>
      </c>
      <c r="B7" s="17">
        <v>899</v>
      </c>
      <c r="C7" s="19" t="s">
        <v>91</v>
      </c>
      <c r="D7" s="20"/>
      <c r="E7" s="21"/>
      <c r="F7" s="97"/>
      <c r="G7" s="99"/>
      <c r="H7" s="98"/>
      <c r="I7" s="98"/>
      <c r="J7" s="98"/>
      <c r="K7" s="100"/>
      <c r="L7" s="24">
        <f>L8+L13</f>
        <v>4547.2</v>
      </c>
      <c r="M7" s="24">
        <f>M8+M13</f>
        <v>4542.3</v>
      </c>
      <c r="N7" s="108">
        <f>M7/L7</f>
        <v>0.99892241379310354</v>
      </c>
    </row>
    <row r="8" spans="1:14" ht="55.5" customHeight="1" x14ac:dyDescent="0.2">
      <c r="A8" s="26" t="s">
        <v>107</v>
      </c>
      <c r="B8" s="5">
        <v>899</v>
      </c>
      <c r="C8" s="27" t="s">
        <v>91</v>
      </c>
      <c r="D8" s="27" t="s">
        <v>106</v>
      </c>
      <c r="E8" s="28"/>
      <c r="F8" s="97"/>
      <c r="G8" s="99"/>
      <c r="H8" s="98"/>
      <c r="I8" s="98"/>
      <c r="J8" s="98"/>
      <c r="K8" s="100"/>
      <c r="L8" s="36">
        <f>L9+L11</f>
        <v>976.2</v>
      </c>
      <c r="M8" s="36">
        <f>M9+M11</f>
        <v>971.3</v>
      </c>
      <c r="N8" s="109">
        <f>M8/L8</f>
        <v>0.99498053677525089</v>
      </c>
    </row>
    <row r="9" spans="1:14" ht="66" customHeight="1" x14ac:dyDescent="0.2">
      <c r="A9" s="39" t="s">
        <v>59</v>
      </c>
      <c r="B9" s="9">
        <v>899</v>
      </c>
      <c r="C9" s="33" t="s">
        <v>91</v>
      </c>
      <c r="D9" s="33" t="s">
        <v>106</v>
      </c>
      <c r="E9" s="33" t="s">
        <v>58</v>
      </c>
      <c r="F9" s="97"/>
      <c r="G9" s="99"/>
      <c r="H9" s="98"/>
      <c r="I9" s="98"/>
      <c r="J9" s="98"/>
      <c r="K9" s="100"/>
      <c r="L9" s="36">
        <f>L10</f>
        <v>972.2</v>
      </c>
      <c r="M9" s="36">
        <f>M10</f>
        <v>967.3</v>
      </c>
      <c r="N9" s="109">
        <f>N10</f>
        <v>0.99495988479736674</v>
      </c>
    </row>
    <row r="10" spans="1:14" ht="31.5" customHeight="1" x14ac:dyDescent="0.2">
      <c r="A10" s="39" t="s">
        <v>69</v>
      </c>
      <c r="B10" s="9">
        <v>899</v>
      </c>
      <c r="C10" s="33" t="s">
        <v>91</v>
      </c>
      <c r="D10" s="33" t="s">
        <v>106</v>
      </c>
      <c r="E10" s="33" t="s">
        <v>68</v>
      </c>
      <c r="F10" s="97"/>
      <c r="G10" s="99"/>
      <c r="H10" s="98"/>
      <c r="I10" s="98"/>
      <c r="J10" s="98"/>
      <c r="K10" s="100"/>
      <c r="L10" s="36">
        <v>972.2</v>
      </c>
      <c r="M10" s="36">
        <v>967.3</v>
      </c>
      <c r="N10" s="109">
        <f>M10/L10</f>
        <v>0.99495988479736674</v>
      </c>
    </row>
    <row r="11" spans="1:14" ht="32.25" customHeight="1" x14ac:dyDescent="0.2">
      <c r="A11" s="39" t="s">
        <v>92</v>
      </c>
      <c r="B11" s="9">
        <v>899</v>
      </c>
      <c r="C11" s="33" t="s">
        <v>91</v>
      </c>
      <c r="D11" s="33" t="s">
        <v>106</v>
      </c>
      <c r="E11" s="33" t="s">
        <v>60</v>
      </c>
      <c r="F11" s="97"/>
      <c r="G11" s="99"/>
      <c r="H11" s="98"/>
      <c r="I11" s="98"/>
      <c r="J11" s="98"/>
      <c r="K11" s="100"/>
      <c r="L11" s="36">
        <f>L12</f>
        <v>4</v>
      </c>
      <c r="M11" s="36">
        <f>M12</f>
        <v>4</v>
      </c>
      <c r="N11" s="109">
        <f>N12</f>
        <v>1</v>
      </c>
    </row>
    <row r="12" spans="1:14" ht="32.25" customHeight="1" x14ac:dyDescent="0.2">
      <c r="A12" s="39" t="s">
        <v>71</v>
      </c>
      <c r="B12" s="9">
        <v>899</v>
      </c>
      <c r="C12" s="33" t="s">
        <v>91</v>
      </c>
      <c r="D12" s="33" t="s">
        <v>106</v>
      </c>
      <c r="E12" s="33" t="s">
        <v>70</v>
      </c>
      <c r="F12" s="97"/>
      <c r="G12" s="99"/>
      <c r="H12" s="98"/>
      <c r="I12" s="98"/>
      <c r="J12" s="98"/>
      <c r="K12" s="100"/>
      <c r="L12" s="36">
        <v>4</v>
      </c>
      <c r="M12" s="36">
        <v>4</v>
      </c>
      <c r="N12" s="109">
        <f>M12/L12</f>
        <v>1</v>
      </c>
    </row>
    <row r="13" spans="1:14" ht="35.25" customHeight="1" x14ac:dyDescent="0.2">
      <c r="A13" s="106" t="s">
        <v>172</v>
      </c>
      <c r="B13" s="5">
        <v>899</v>
      </c>
      <c r="C13" s="38" t="s">
        <v>91</v>
      </c>
      <c r="D13" s="38" t="s">
        <v>160</v>
      </c>
      <c r="E13" s="38"/>
      <c r="F13" s="97"/>
      <c r="G13" s="98"/>
      <c r="H13" s="98"/>
      <c r="I13" s="98"/>
      <c r="J13" s="98"/>
      <c r="K13" s="107"/>
      <c r="L13" s="32">
        <f t="shared" ref="L13:N14" si="1">L14</f>
        <v>3571</v>
      </c>
      <c r="M13" s="32">
        <f t="shared" si="1"/>
        <v>3571</v>
      </c>
      <c r="N13" s="110">
        <f t="shared" si="1"/>
        <v>1</v>
      </c>
    </row>
    <row r="14" spans="1:14" ht="22.9" customHeight="1" x14ac:dyDescent="0.2">
      <c r="A14" s="39" t="s">
        <v>62</v>
      </c>
      <c r="B14" s="9">
        <v>899</v>
      </c>
      <c r="C14" s="33" t="s">
        <v>91</v>
      </c>
      <c r="D14" s="33" t="s">
        <v>160</v>
      </c>
      <c r="E14" s="33" t="s">
        <v>61</v>
      </c>
      <c r="F14" s="97"/>
      <c r="G14" s="99"/>
      <c r="H14" s="98"/>
      <c r="I14" s="98"/>
      <c r="J14" s="98"/>
      <c r="K14" s="100"/>
      <c r="L14" s="36">
        <f t="shared" si="1"/>
        <v>3571</v>
      </c>
      <c r="M14" s="36">
        <f t="shared" si="1"/>
        <v>3571</v>
      </c>
      <c r="N14" s="109">
        <f t="shared" si="1"/>
        <v>1</v>
      </c>
    </row>
    <row r="15" spans="1:14" ht="19.149999999999999" customHeight="1" x14ac:dyDescent="0.2">
      <c r="A15" s="39" t="s">
        <v>169</v>
      </c>
      <c r="B15" s="9">
        <v>899</v>
      </c>
      <c r="C15" s="33" t="s">
        <v>91</v>
      </c>
      <c r="D15" s="33" t="s">
        <v>160</v>
      </c>
      <c r="E15" s="33" t="s">
        <v>168</v>
      </c>
      <c r="F15" s="97"/>
      <c r="G15" s="99"/>
      <c r="H15" s="98"/>
      <c r="I15" s="98"/>
      <c r="J15" s="98"/>
      <c r="K15" s="100"/>
      <c r="L15" s="36">
        <v>3571</v>
      </c>
      <c r="M15" s="36">
        <v>3571</v>
      </c>
      <c r="N15" s="109">
        <f>M15/L15</f>
        <v>1</v>
      </c>
    </row>
    <row r="16" spans="1:14" s="16" customFormat="1" ht="41.45" customHeight="1" x14ac:dyDescent="0.25">
      <c r="A16" s="11" t="s">
        <v>6</v>
      </c>
      <c r="B16" s="10">
        <v>916</v>
      </c>
      <c r="C16" s="12"/>
      <c r="D16" s="12"/>
      <c r="E16" s="12"/>
      <c r="F16" s="12" t="s">
        <v>46</v>
      </c>
      <c r="G16" s="13"/>
      <c r="H16" s="13"/>
      <c r="I16" s="13"/>
      <c r="J16" s="13"/>
      <c r="K16" s="14"/>
      <c r="L16" s="15">
        <f>L18+L22</f>
        <v>12210.1</v>
      </c>
      <c r="M16" s="15">
        <f>M18+M22</f>
        <v>12057.1</v>
      </c>
      <c r="N16" s="111">
        <f>M16/L16</f>
        <v>0.98746939009508516</v>
      </c>
    </row>
    <row r="17" spans="1:20" s="16" customFormat="1" ht="38.25" customHeight="1" x14ac:dyDescent="0.25">
      <c r="A17" s="18" t="s">
        <v>66</v>
      </c>
      <c r="B17" s="10">
        <v>916</v>
      </c>
      <c r="C17" s="19" t="s">
        <v>67</v>
      </c>
      <c r="D17" s="12"/>
      <c r="E17" s="12"/>
      <c r="F17" s="12"/>
      <c r="G17" s="13"/>
      <c r="H17" s="13"/>
      <c r="I17" s="13"/>
      <c r="J17" s="13"/>
      <c r="K17" s="14"/>
      <c r="L17" s="15">
        <f>L18+L22</f>
        <v>12210.1</v>
      </c>
      <c r="M17" s="15">
        <f>M18+M22</f>
        <v>12057.1</v>
      </c>
      <c r="N17" s="111">
        <f>M17/L17</f>
        <v>0.98746939009508516</v>
      </c>
    </row>
    <row r="18" spans="1:20" s="25" customFormat="1" ht="57" customHeight="1" x14ac:dyDescent="0.25">
      <c r="A18" s="18" t="s">
        <v>42</v>
      </c>
      <c r="B18" s="17">
        <v>916</v>
      </c>
      <c r="C18" s="19" t="s">
        <v>7</v>
      </c>
      <c r="D18" s="20"/>
      <c r="E18" s="21"/>
      <c r="F18" s="22">
        <v>909.4</v>
      </c>
      <c r="G18" s="15"/>
      <c r="H18" s="15"/>
      <c r="I18" s="15"/>
      <c r="J18" s="15"/>
      <c r="K18" s="23"/>
      <c r="L18" s="24">
        <f>L19</f>
        <v>1275.7</v>
      </c>
      <c r="M18" s="24">
        <f>M19</f>
        <v>1273.5999999999999</v>
      </c>
      <c r="N18" s="108">
        <f>N19</f>
        <v>0.9983538449478716</v>
      </c>
      <c r="O18" s="16"/>
      <c r="P18" s="16"/>
      <c r="Q18" s="16"/>
      <c r="R18" s="16"/>
      <c r="S18" s="16"/>
      <c r="T18" s="16"/>
    </row>
    <row r="19" spans="1:20" ht="24.75" customHeight="1" x14ac:dyDescent="0.25">
      <c r="A19" s="26" t="s">
        <v>8</v>
      </c>
      <c r="B19" s="5">
        <v>916</v>
      </c>
      <c r="C19" s="27" t="s">
        <v>7</v>
      </c>
      <c r="D19" s="27" t="s">
        <v>95</v>
      </c>
      <c r="E19" s="28"/>
      <c r="F19" s="29">
        <v>909.4</v>
      </c>
      <c r="G19" s="30"/>
      <c r="H19" s="30"/>
      <c r="I19" s="30"/>
      <c r="J19" s="30"/>
      <c r="K19" s="31"/>
      <c r="L19" s="32">
        <f>L21</f>
        <v>1275.7</v>
      </c>
      <c r="M19" s="32">
        <f>M21</f>
        <v>1273.5999999999999</v>
      </c>
      <c r="N19" s="110">
        <f>N21</f>
        <v>0.9983538449478716</v>
      </c>
      <c r="O19" s="16"/>
      <c r="P19" s="16"/>
      <c r="Q19" s="16"/>
      <c r="R19" s="16"/>
      <c r="S19" s="16"/>
      <c r="T19" s="16"/>
    </row>
    <row r="20" spans="1:20" ht="63" customHeight="1" x14ac:dyDescent="0.25">
      <c r="A20" s="39" t="s">
        <v>59</v>
      </c>
      <c r="B20" s="9">
        <v>916</v>
      </c>
      <c r="C20" s="33" t="s">
        <v>7</v>
      </c>
      <c r="D20" s="33" t="s">
        <v>95</v>
      </c>
      <c r="E20" s="33" t="s">
        <v>58</v>
      </c>
      <c r="F20" s="33" t="s">
        <v>47</v>
      </c>
      <c r="G20" s="34"/>
      <c r="H20" s="34"/>
      <c r="I20" s="34"/>
      <c r="J20" s="34"/>
      <c r="K20" s="35"/>
      <c r="L20" s="36">
        <f>L21</f>
        <v>1275.7</v>
      </c>
      <c r="M20" s="36">
        <f>M21</f>
        <v>1273.5999999999999</v>
      </c>
      <c r="N20" s="109">
        <f>N21</f>
        <v>0.9983538449478716</v>
      </c>
      <c r="O20" s="16"/>
      <c r="P20" s="16"/>
      <c r="Q20" s="16"/>
      <c r="R20" s="16"/>
      <c r="S20" s="16"/>
      <c r="T20" s="16"/>
    </row>
    <row r="21" spans="1:20" ht="31.5" x14ac:dyDescent="0.25">
      <c r="A21" s="39" t="s">
        <v>69</v>
      </c>
      <c r="B21" s="9">
        <v>916</v>
      </c>
      <c r="C21" s="33" t="s">
        <v>7</v>
      </c>
      <c r="D21" s="33" t="s">
        <v>95</v>
      </c>
      <c r="E21" s="33" t="s">
        <v>68</v>
      </c>
      <c r="F21" s="33" t="s">
        <v>47</v>
      </c>
      <c r="G21" s="34"/>
      <c r="H21" s="34"/>
      <c r="I21" s="34"/>
      <c r="J21" s="34"/>
      <c r="K21" s="35"/>
      <c r="L21" s="36">
        <v>1275.7</v>
      </c>
      <c r="M21" s="36">
        <v>1273.5999999999999</v>
      </c>
      <c r="N21" s="109">
        <f>M21/L21</f>
        <v>0.9983538449478716</v>
      </c>
      <c r="O21" s="16"/>
      <c r="P21" s="16"/>
      <c r="Q21" s="16"/>
      <c r="R21" s="16"/>
      <c r="S21" s="16"/>
      <c r="T21" s="16"/>
    </row>
    <row r="22" spans="1:20" s="25" customFormat="1" ht="57" customHeight="1" x14ac:dyDescent="0.25">
      <c r="A22" s="18" t="s">
        <v>43</v>
      </c>
      <c r="B22" s="17">
        <v>916</v>
      </c>
      <c r="C22" s="19" t="s">
        <v>9</v>
      </c>
      <c r="D22" s="12"/>
      <c r="E22" s="20"/>
      <c r="F22" s="81">
        <v>6729.5</v>
      </c>
      <c r="G22" s="15"/>
      <c r="H22" s="15"/>
      <c r="I22" s="15"/>
      <c r="J22" s="15"/>
      <c r="K22" s="23"/>
      <c r="L22" s="24">
        <f>L24+L27+L30+L38</f>
        <v>10934.4</v>
      </c>
      <c r="M22" s="24">
        <f>M24+M27+M30+M38</f>
        <v>10783.5</v>
      </c>
      <c r="N22" s="108">
        <f>M22/L22</f>
        <v>0.98619951712028098</v>
      </c>
      <c r="O22" s="16"/>
      <c r="P22" s="16"/>
      <c r="Q22" s="16"/>
      <c r="R22" s="16"/>
      <c r="S22" s="16"/>
      <c r="T22" s="16"/>
    </row>
    <row r="23" spans="1:20" s="25" customFormat="1" ht="48.6" customHeight="1" x14ac:dyDescent="0.25">
      <c r="A23" s="26" t="s">
        <v>174</v>
      </c>
      <c r="B23" s="5">
        <v>916</v>
      </c>
      <c r="C23" s="27" t="s">
        <v>9</v>
      </c>
      <c r="D23" s="27" t="s">
        <v>103</v>
      </c>
      <c r="E23" s="33"/>
      <c r="F23" s="37"/>
      <c r="G23" s="30"/>
      <c r="H23" s="30"/>
      <c r="I23" s="30"/>
      <c r="J23" s="30"/>
      <c r="K23" s="31"/>
      <c r="L23" s="32">
        <f>L24+L27+L30</f>
        <v>10850.4</v>
      </c>
      <c r="M23" s="32">
        <f>M24+M27+M30</f>
        <v>10699.5</v>
      </c>
      <c r="N23" s="110">
        <f>M23/L23</f>
        <v>0.98609267861092686</v>
      </c>
      <c r="O23" s="16"/>
      <c r="P23" s="16"/>
      <c r="Q23" s="16"/>
      <c r="R23" s="16"/>
      <c r="S23" s="16"/>
      <c r="T23" s="16"/>
    </row>
    <row r="24" spans="1:20" ht="62.25" customHeight="1" x14ac:dyDescent="0.25">
      <c r="A24" s="26" t="s">
        <v>48</v>
      </c>
      <c r="B24" s="5">
        <v>916</v>
      </c>
      <c r="C24" s="27" t="s">
        <v>9</v>
      </c>
      <c r="D24" s="27" t="s">
        <v>96</v>
      </c>
      <c r="E24" s="33"/>
      <c r="F24" s="37">
        <v>390.3</v>
      </c>
      <c r="G24" s="30"/>
      <c r="H24" s="30"/>
      <c r="I24" s="30"/>
      <c r="J24" s="30"/>
      <c r="K24" s="31"/>
      <c r="L24" s="32">
        <f>L26</f>
        <v>1074.5</v>
      </c>
      <c r="M24" s="32">
        <f>M26</f>
        <v>1072.8</v>
      </c>
      <c r="N24" s="110">
        <f>N26</f>
        <v>0.99841786877617489</v>
      </c>
      <c r="O24" s="16"/>
      <c r="P24" s="16"/>
      <c r="Q24" s="16"/>
      <c r="R24" s="16"/>
      <c r="S24" s="16"/>
      <c r="T24" s="16"/>
    </row>
    <row r="25" spans="1:20" ht="63" customHeight="1" x14ac:dyDescent="0.25">
      <c r="A25" s="39" t="s">
        <v>59</v>
      </c>
      <c r="B25" s="9">
        <v>916</v>
      </c>
      <c r="C25" s="33" t="s">
        <v>9</v>
      </c>
      <c r="D25" s="33" t="s">
        <v>96</v>
      </c>
      <c r="E25" s="33" t="s">
        <v>58</v>
      </c>
      <c r="F25" s="37">
        <v>390.3</v>
      </c>
      <c r="G25" s="30"/>
      <c r="H25" s="30"/>
      <c r="I25" s="30"/>
      <c r="J25" s="30"/>
      <c r="K25" s="31"/>
      <c r="L25" s="36">
        <f>L26</f>
        <v>1074.5</v>
      </c>
      <c r="M25" s="36">
        <f>M26</f>
        <v>1072.8</v>
      </c>
      <c r="N25" s="109">
        <f>N26</f>
        <v>0.99841786877617489</v>
      </c>
      <c r="O25" s="16"/>
      <c r="P25" s="16"/>
      <c r="Q25" s="16"/>
      <c r="R25" s="16"/>
      <c r="S25" s="16"/>
      <c r="T25" s="16"/>
    </row>
    <row r="26" spans="1:20" ht="31.5" x14ac:dyDescent="0.25">
      <c r="A26" s="39" t="s">
        <v>69</v>
      </c>
      <c r="B26" s="9">
        <v>916</v>
      </c>
      <c r="C26" s="33" t="s">
        <v>9</v>
      </c>
      <c r="D26" s="33" t="s">
        <v>96</v>
      </c>
      <c r="E26" s="33" t="s">
        <v>68</v>
      </c>
      <c r="F26" s="37">
        <v>390.3</v>
      </c>
      <c r="G26" s="30"/>
      <c r="H26" s="30"/>
      <c r="I26" s="30"/>
      <c r="J26" s="30"/>
      <c r="K26" s="31"/>
      <c r="L26" s="36">
        <v>1074.5</v>
      </c>
      <c r="M26" s="36">
        <v>1072.8</v>
      </c>
      <c r="N26" s="109">
        <f>M26/L26</f>
        <v>0.99841786877617489</v>
      </c>
      <c r="O26" s="16"/>
      <c r="P26" s="16"/>
      <c r="Q26" s="16"/>
      <c r="R26" s="16"/>
      <c r="S26" s="16"/>
      <c r="T26" s="16"/>
    </row>
    <row r="27" spans="1:20" ht="112.5" x14ac:dyDescent="0.25">
      <c r="A27" s="26" t="s">
        <v>93</v>
      </c>
      <c r="B27" s="5">
        <v>916</v>
      </c>
      <c r="C27" s="27" t="s">
        <v>9</v>
      </c>
      <c r="D27" s="27" t="s">
        <v>97</v>
      </c>
      <c r="E27" s="38"/>
      <c r="F27" s="29">
        <v>97</v>
      </c>
      <c r="G27" s="30"/>
      <c r="H27" s="30"/>
      <c r="I27" s="30"/>
      <c r="J27" s="30"/>
      <c r="K27" s="31"/>
      <c r="L27" s="32">
        <f>L29</f>
        <v>97.6</v>
      </c>
      <c r="M27" s="32">
        <f>M29</f>
        <v>81.3</v>
      </c>
      <c r="N27" s="110">
        <f>N29</f>
        <v>0.83299180327868849</v>
      </c>
      <c r="O27" s="16"/>
      <c r="P27" s="16"/>
      <c r="Q27" s="16"/>
      <c r="R27" s="16"/>
      <c r="S27" s="16"/>
      <c r="T27" s="16"/>
    </row>
    <row r="28" spans="1:20" ht="72.599999999999994" customHeight="1" x14ac:dyDescent="0.25">
      <c r="A28" s="39" t="s">
        <v>59</v>
      </c>
      <c r="B28" s="9">
        <v>916</v>
      </c>
      <c r="C28" s="33" t="s">
        <v>9</v>
      </c>
      <c r="D28" s="33" t="s">
        <v>97</v>
      </c>
      <c r="E28" s="33" t="s">
        <v>58</v>
      </c>
      <c r="F28" s="33" t="s">
        <v>49</v>
      </c>
      <c r="G28" s="40"/>
      <c r="H28" s="34"/>
      <c r="I28" s="34"/>
      <c r="J28" s="34"/>
      <c r="K28" s="35"/>
      <c r="L28" s="36">
        <f>L29</f>
        <v>97.6</v>
      </c>
      <c r="M28" s="36">
        <f>M29</f>
        <v>81.3</v>
      </c>
      <c r="N28" s="109">
        <f>N29</f>
        <v>0.83299180327868849</v>
      </c>
      <c r="O28" s="16"/>
      <c r="P28" s="16"/>
      <c r="Q28" s="16"/>
      <c r="R28" s="16"/>
      <c r="S28" s="16"/>
      <c r="T28" s="16"/>
    </row>
    <row r="29" spans="1:20" ht="31.5" x14ac:dyDescent="0.25">
      <c r="A29" s="39" t="s">
        <v>69</v>
      </c>
      <c r="B29" s="9">
        <v>916</v>
      </c>
      <c r="C29" s="33" t="s">
        <v>9</v>
      </c>
      <c r="D29" s="33" t="s">
        <v>97</v>
      </c>
      <c r="E29" s="33" t="s">
        <v>68</v>
      </c>
      <c r="F29" s="33" t="s">
        <v>49</v>
      </c>
      <c r="G29" s="40"/>
      <c r="H29" s="34"/>
      <c r="I29" s="34"/>
      <c r="J29" s="34"/>
      <c r="K29" s="35"/>
      <c r="L29" s="89">
        <v>97.6</v>
      </c>
      <c r="M29" s="89">
        <v>81.3</v>
      </c>
      <c r="N29" s="112">
        <f>M29/L29</f>
        <v>0.83299180327868849</v>
      </c>
      <c r="O29" s="16"/>
      <c r="P29" s="16"/>
      <c r="Q29" s="16"/>
      <c r="R29" s="16"/>
      <c r="S29" s="16"/>
      <c r="T29" s="16"/>
    </row>
    <row r="30" spans="1:20" ht="40.5" customHeight="1" x14ac:dyDescent="0.25">
      <c r="A30" s="26" t="s">
        <v>139</v>
      </c>
      <c r="B30" s="5">
        <v>916</v>
      </c>
      <c r="C30" s="27" t="s">
        <v>9</v>
      </c>
      <c r="D30" s="27" t="s">
        <v>98</v>
      </c>
      <c r="E30" s="38"/>
      <c r="F30" s="38" t="s">
        <v>50</v>
      </c>
      <c r="G30" s="30"/>
      <c r="H30" s="34"/>
      <c r="I30" s="36"/>
      <c r="J30" s="36"/>
      <c r="K30" s="41"/>
      <c r="L30" s="32">
        <f>L31+L34+L35</f>
        <v>9678.2999999999993</v>
      </c>
      <c r="M30" s="32">
        <f>M31+M34+M35</f>
        <v>9545.4</v>
      </c>
      <c r="N30" s="110">
        <f>M30/L30</f>
        <v>0.98626824958928738</v>
      </c>
      <c r="O30" s="16"/>
      <c r="P30" s="16"/>
      <c r="Q30" s="16"/>
      <c r="R30" s="16"/>
      <c r="S30" s="16"/>
      <c r="T30" s="16"/>
    </row>
    <row r="31" spans="1:20" ht="63" customHeight="1" x14ac:dyDescent="0.25">
      <c r="A31" s="39" t="s">
        <v>59</v>
      </c>
      <c r="B31" s="9">
        <v>916</v>
      </c>
      <c r="C31" s="33" t="s">
        <v>9</v>
      </c>
      <c r="D31" s="33" t="s">
        <v>98</v>
      </c>
      <c r="E31" s="33" t="s">
        <v>58</v>
      </c>
      <c r="F31" s="38"/>
      <c r="G31" s="30"/>
      <c r="H31" s="34"/>
      <c r="I31" s="36"/>
      <c r="J31" s="36"/>
      <c r="K31" s="41"/>
      <c r="L31" s="32">
        <f>L32</f>
        <v>6030.3</v>
      </c>
      <c r="M31" s="32">
        <f>M32</f>
        <v>6011.7</v>
      </c>
      <c r="N31" s="110">
        <f>N32</f>
        <v>0.99691557633948558</v>
      </c>
      <c r="O31" s="16"/>
      <c r="P31" s="16"/>
      <c r="Q31" s="16"/>
      <c r="R31" s="16"/>
      <c r="S31" s="16"/>
      <c r="T31" s="16"/>
    </row>
    <row r="32" spans="1:20" ht="32.25" customHeight="1" x14ac:dyDescent="0.25">
      <c r="A32" s="39" t="s">
        <v>69</v>
      </c>
      <c r="B32" s="9">
        <v>916</v>
      </c>
      <c r="C32" s="33" t="s">
        <v>9</v>
      </c>
      <c r="D32" s="33" t="s">
        <v>98</v>
      </c>
      <c r="E32" s="33" t="s">
        <v>68</v>
      </c>
      <c r="F32" s="38"/>
      <c r="G32" s="30"/>
      <c r="H32" s="34"/>
      <c r="I32" s="36"/>
      <c r="J32" s="36"/>
      <c r="K32" s="41"/>
      <c r="L32" s="36">
        <v>6030.3</v>
      </c>
      <c r="M32" s="36">
        <v>6011.7</v>
      </c>
      <c r="N32" s="109">
        <f>M32/L32</f>
        <v>0.99691557633948558</v>
      </c>
      <c r="O32" s="16"/>
      <c r="P32" s="16"/>
      <c r="Q32" s="16"/>
      <c r="R32" s="16"/>
      <c r="S32" s="16"/>
      <c r="T32" s="16"/>
    </row>
    <row r="33" spans="1:20" ht="32.25" customHeight="1" x14ac:dyDescent="0.25">
      <c r="A33" s="39" t="s">
        <v>92</v>
      </c>
      <c r="B33" s="9">
        <v>916</v>
      </c>
      <c r="C33" s="33" t="s">
        <v>9</v>
      </c>
      <c r="D33" s="33" t="s">
        <v>98</v>
      </c>
      <c r="E33" s="33" t="s">
        <v>60</v>
      </c>
      <c r="F33" s="38"/>
      <c r="G33" s="30"/>
      <c r="H33" s="34"/>
      <c r="I33" s="36"/>
      <c r="J33" s="36"/>
      <c r="K33" s="41"/>
      <c r="L33" s="32">
        <f>L34</f>
        <v>1894</v>
      </c>
      <c r="M33" s="32">
        <f>M34</f>
        <v>1780</v>
      </c>
      <c r="N33" s="110">
        <f>N34</f>
        <v>0.93980992608236535</v>
      </c>
      <c r="O33" s="16"/>
      <c r="P33" s="16"/>
      <c r="Q33" s="16"/>
      <c r="R33" s="16"/>
      <c r="S33" s="16"/>
      <c r="T33" s="16"/>
    </row>
    <row r="34" spans="1:20" ht="31.5" customHeight="1" x14ac:dyDescent="0.25">
      <c r="A34" s="39" t="s">
        <v>71</v>
      </c>
      <c r="B34" s="9">
        <v>916</v>
      </c>
      <c r="C34" s="33" t="s">
        <v>9</v>
      </c>
      <c r="D34" s="33" t="s">
        <v>98</v>
      </c>
      <c r="E34" s="33" t="s">
        <v>70</v>
      </c>
      <c r="F34" s="38"/>
      <c r="G34" s="30"/>
      <c r="H34" s="34"/>
      <c r="I34" s="36"/>
      <c r="J34" s="36"/>
      <c r="K34" s="41"/>
      <c r="L34" s="36">
        <v>1894</v>
      </c>
      <c r="M34" s="36">
        <v>1780</v>
      </c>
      <c r="N34" s="109">
        <f>M34/L34</f>
        <v>0.93980992608236535</v>
      </c>
      <c r="O34" s="16"/>
      <c r="P34" s="16"/>
      <c r="Q34" s="16"/>
      <c r="R34" s="16"/>
      <c r="S34" s="16"/>
      <c r="T34" s="16"/>
    </row>
    <row r="35" spans="1:20" ht="18.75" customHeight="1" x14ac:dyDescent="0.25">
      <c r="A35" s="39" t="s">
        <v>62</v>
      </c>
      <c r="B35" s="9">
        <v>916</v>
      </c>
      <c r="C35" s="33" t="s">
        <v>9</v>
      </c>
      <c r="D35" s="33" t="s">
        <v>98</v>
      </c>
      <c r="E35" s="33" t="s">
        <v>61</v>
      </c>
      <c r="F35" s="38"/>
      <c r="G35" s="30"/>
      <c r="H35" s="34"/>
      <c r="I35" s="36"/>
      <c r="J35" s="36"/>
      <c r="K35" s="41"/>
      <c r="L35" s="36">
        <f>L37+L36</f>
        <v>1754</v>
      </c>
      <c r="M35" s="36">
        <f>M37+M36</f>
        <v>1753.6999999999998</v>
      </c>
      <c r="N35" s="109">
        <f>M35/L35</f>
        <v>0.9998289623717217</v>
      </c>
      <c r="O35" s="16"/>
      <c r="P35" s="16"/>
      <c r="Q35" s="16"/>
      <c r="R35" s="16"/>
      <c r="S35" s="16"/>
      <c r="T35" s="16"/>
    </row>
    <row r="36" spans="1:20" ht="18.75" customHeight="1" x14ac:dyDescent="0.25">
      <c r="A36" s="39" t="s">
        <v>164</v>
      </c>
      <c r="B36" s="9">
        <v>916</v>
      </c>
      <c r="C36" s="33" t="s">
        <v>9</v>
      </c>
      <c r="D36" s="33" t="s">
        <v>98</v>
      </c>
      <c r="E36" s="33" t="s">
        <v>165</v>
      </c>
      <c r="F36" s="39"/>
      <c r="G36" s="39"/>
      <c r="H36" s="39"/>
      <c r="I36" s="39"/>
      <c r="J36" s="39"/>
      <c r="K36" s="39"/>
      <c r="L36" s="36" t="s">
        <v>166</v>
      </c>
      <c r="M36" s="36">
        <v>1744.6</v>
      </c>
      <c r="N36" s="109">
        <f>M36/L36</f>
        <v>0.99994268355591209</v>
      </c>
      <c r="O36" s="16"/>
      <c r="P36" s="16"/>
      <c r="Q36" s="16"/>
      <c r="R36" s="16"/>
      <c r="S36" s="16"/>
      <c r="T36" s="16"/>
    </row>
    <row r="37" spans="1:20" ht="18" customHeight="1" x14ac:dyDescent="0.25">
      <c r="A37" s="39" t="s">
        <v>73</v>
      </c>
      <c r="B37" s="9">
        <v>916</v>
      </c>
      <c r="C37" s="33" t="s">
        <v>9</v>
      </c>
      <c r="D37" s="33" t="s">
        <v>98</v>
      </c>
      <c r="E37" s="33" t="s">
        <v>72</v>
      </c>
      <c r="F37" s="38"/>
      <c r="G37" s="30"/>
      <c r="H37" s="34"/>
      <c r="I37" s="36"/>
      <c r="J37" s="36"/>
      <c r="K37" s="41"/>
      <c r="L37" s="36">
        <v>9.3000000000000007</v>
      </c>
      <c r="M37" s="36">
        <v>9.1</v>
      </c>
      <c r="N37" s="109">
        <f>M37/L37</f>
        <v>0.97849462365591389</v>
      </c>
      <c r="O37" s="16"/>
      <c r="P37" s="16"/>
      <c r="Q37" s="16"/>
      <c r="R37" s="16"/>
      <c r="S37" s="16"/>
      <c r="T37" s="16"/>
    </row>
    <row r="38" spans="1:20" ht="60" customHeight="1" x14ac:dyDescent="0.25">
      <c r="A38" s="42" t="s">
        <v>78</v>
      </c>
      <c r="B38" s="5">
        <v>916</v>
      </c>
      <c r="C38" s="27" t="s">
        <v>9</v>
      </c>
      <c r="D38" s="27" t="s">
        <v>108</v>
      </c>
      <c r="E38" s="42"/>
      <c r="F38" s="5" t="s">
        <v>51</v>
      </c>
      <c r="G38" s="42"/>
      <c r="H38" s="5"/>
      <c r="I38" s="42"/>
      <c r="J38" s="5"/>
      <c r="K38" s="42"/>
      <c r="L38" s="32">
        <f>L40</f>
        <v>84</v>
      </c>
      <c r="M38" s="32">
        <f>M40</f>
        <v>84</v>
      </c>
      <c r="N38" s="110">
        <f>N40</f>
        <v>1</v>
      </c>
      <c r="O38" s="16"/>
      <c r="P38" s="16"/>
      <c r="Q38" s="16"/>
      <c r="R38" s="16"/>
      <c r="S38" s="16"/>
      <c r="T38" s="16"/>
    </row>
    <row r="39" spans="1:20" ht="18" customHeight="1" x14ac:dyDescent="0.25">
      <c r="A39" s="39" t="s">
        <v>62</v>
      </c>
      <c r="B39" s="9">
        <v>916</v>
      </c>
      <c r="C39" s="33" t="s">
        <v>9</v>
      </c>
      <c r="D39" s="33" t="s">
        <v>108</v>
      </c>
      <c r="E39" s="33" t="s">
        <v>61</v>
      </c>
      <c r="F39" s="33" t="s">
        <v>51</v>
      </c>
      <c r="G39" s="34"/>
      <c r="H39" s="34"/>
      <c r="I39" s="36"/>
      <c r="J39" s="36"/>
      <c r="K39" s="41"/>
      <c r="L39" s="36">
        <f>L40</f>
        <v>84</v>
      </c>
      <c r="M39" s="36">
        <f>M40</f>
        <v>84</v>
      </c>
      <c r="N39" s="109">
        <f>N40</f>
        <v>1</v>
      </c>
      <c r="O39" s="16"/>
      <c r="P39" s="16"/>
      <c r="Q39" s="16"/>
      <c r="R39" s="16"/>
      <c r="S39" s="16"/>
      <c r="T39" s="16"/>
    </row>
    <row r="40" spans="1:20" ht="18" customHeight="1" x14ac:dyDescent="0.25">
      <c r="A40" s="39" t="s">
        <v>73</v>
      </c>
      <c r="B40" s="9">
        <v>916</v>
      </c>
      <c r="C40" s="33" t="s">
        <v>9</v>
      </c>
      <c r="D40" s="33" t="s">
        <v>108</v>
      </c>
      <c r="E40" s="33" t="s">
        <v>72</v>
      </c>
      <c r="F40" s="33" t="s">
        <v>51</v>
      </c>
      <c r="G40" s="34"/>
      <c r="H40" s="34"/>
      <c r="I40" s="36"/>
      <c r="J40" s="36"/>
      <c r="K40" s="41"/>
      <c r="L40" s="89">
        <v>84</v>
      </c>
      <c r="M40" s="89">
        <v>84</v>
      </c>
      <c r="N40" s="112">
        <f>M40/L40</f>
        <v>1</v>
      </c>
      <c r="O40" s="16"/>
      <c r="P40" s="16"/>
      <c r="Q40" s="16"/>
      <c r="R40" s="16"/>
      <c r="S40" s="16"/>
      <c r="T40" s="16"/>
    </row>
    <row r="41" spans="1:20" s="52" customFormat="1" ht="45" customHeight="1" x14ac:dyDescent="0.25">
      <c r="A41" s="47" t="s">
        <v>12</v>
      </c>
      <c r="B41" s="10">
        <v>949</v>
      </c>
      <c r="C41" s="19"/>
      <c r="D41" s="48"/>
      <c r="E41" s="19"/>
      <c r="F41" s="19"/>
      <c r="G41" s="49"/>
      <c r="H41" s="13"/>
      <c r="I41" s="50"/>
      <c r="J41" s="50"/>
      <c r="K41" s="51"/>
      <c r="L41" s="15">
        <f>L43+L64+L80+L94+L108+L126+L153+L158+L137+L85+L60</f>
        <v>86342.7</v>
      </c>
      <c r="M41" s="15">
        <f>M43+M64+M80+M94+M108+M126+M153+M158+M137+M85+M60</f>
        <v>81805.699999999983</v>
      </c>
      <c r="N41" s="111">
        <f>M41/L41</f>
        <v>0.94745357743040215</v>
      </c>
      <c r="O41" s="16"/>
      <c r="P41" s="16"/>
      <c r="Q41" s="16"/>
      <c r="R41" s="16"/>
      <c r="S41" s="16"/>
      <c r="T41" s="16"/>
    </row>
    <row r="42" spans="1:20" s="52" customFormat="1" ht="23.25" customHeight="1" x14ac:dyDescent="0.25">
      <c r="A42" s="87" t="s">
        <v>66</v>
      </c>
      <c r="B42" s="10">
        <v>949</v>
      </c>
      <c r="C42" s="19" t="s">
        <v>67</v>
      </c>
      <c r="D42" s="48"/>
      <c r="E42" s="19"/>
      <c r="F42" s="19"/>
      <c r="G42" s="49"/>
      <c r="H42" s="13"/>
      <c r="I42" s="50"/>
      <c r="J42" s="50"/>
      <c r="K42" s="51"/>
      <c r="L42" s="15">
        <f>L43+L64+L60</f>
        <v>16957.8</v>
      </c>
      <c r="M42" s="15">
        <f>M43+M64+M60</f>
        <v>16622.599999999999</v>
      </c>
      <c r="N42" s="111">
        <f>M42/L42</f>
        <v>0.98023328497800422</v>
      </c>
      <c r="O42" s="16"/>
      <c r="P42" s="16"/>
      <c r="Q42" s="16"/>
      <c r="R42" s="16"/>
      <c r="S42" s="16"/>
      <c r="T42" s="16"/>
    </row>
    <row r="43" spans="1:20" s="25" customFormat="1" ht="75" x14ac:dyDescent="0.25">
      <c r="A43" s="18" t="s">
        <v>41</v>
      </c>
      <c r="B43" s="17">
        <v>949</v>
      </c>
      <c r="C43" s="19" t="s">
        <v>13</v>
      </c>
      <c r="D43" s="19"/>
      <c r="E43" s="43"/>
      <c r="F43" s="53"/>
      <c r="G43" s="15"/>
      <c r="H43" s="15"/>
      <c r="I43" s="15"/>
      <c r="J43" s="15"/>
      <c r="K43" s="23"/>
      <c r="L43" s="24">
        <f>L45+L48+L55</f>
        <v>16650.7</v>
      </c>
      <c r="M43" s="24">
        <f>M45+M48+M55</f>
        <v>16415.599999999999</v>
      </c>
      <c r="N43" s="108">
        <f>M43/L43</f>
        <v>0.98588047349360675</v>
      </c>
      <c r="O43" s="16"/>
      <c r="P43" s="16"/>
      <c r="Q43" s="16"/>
      <c r="R43" s="16"/>
      <c r="S43" s="16"/>
      <c r="T43" s="16"/>
    </row>
    <row r="44" spans="1:20" s="25" customFormat="1" ht="55.9" customHeight="1" x14ac:dyDescent="0.25">
      <c r="A44" s="42" t="s">
        <v>105</v>
      </c>
      <c r="B44" s="5">
        <v>949</v>
      </c>
      <c r="C44" s="27" t="s">
        <v>13</v>
      </c>
      <c r="D44" s="27" t="s">
        <v>104</v>
      </c>
      <c r="E44" s="38"/>
      <c r="F44" s="38"/>
      <c r="G44" s="30"/>
      <c r="H44" s="30"/>
      <c r="I44" s="30"/>
      <c r="J44" s="30"/>
      <c r="K44" s="31"/>
      <c r="L44" s="32">
        <f>L45+L48</f>
        <v>14830.800000000001</v>
      </c>
      <c r="M44" s="32">
        <f>M45+M48</f>
        <v>14599.199999999999</v>
      </c>
      <c r="N44" s="110">
        <f>M44/L44</f>
        <v>0.98438384982603755</v>
      </c>
      <c r="O44" s="16"/>
      <c r="P44" s="16"/>
      <c r="Q44" s="16"/>
      <c r="R44" s="16"/>
      <c r="S44" s="16"/>
      <c r="T44" s="16"/>
    </row>
    <row r="45" spans="1:20" ht="42" customHeight="1" x14ac:dyDescent="0.25">
      <c r="A45" s="42" t="s">
        <v>14</v>
      </c>
      <c r="B45" s="5">
        <v>949</v>
      </c>
      <c r="C45" s="27" t="s">
        <v>13</v>
      </c>
      <c r="D45" s="27" t="s">
        <v>99</v>
      </c>
      <c r="E45" s="38"/>
      <c r="F45" s="38"/>
      <c r="G45" s="30"/>
      <c r="H45" s="30"/>
      <c r="I45" s="30"/>
      <c r="J45" s="30"/>
      <c r="K45" s="31">
        <v>769.8</v>
      </c>
      <c r="L45" s="32">
        <f>L47</f>
        <v>1275.7</v>
      </c>
      <c r="M45" s="32">
        <f>M47</f>
        <v>1274.5999999999999</v>
      </c>
      <c r="N45" s="110">
        <f>N47</f>
        <v>0.99913772830602798</v>
      </c>
      <c r="O45" s="16"/>
      <c r="P45" s="16"/>
      <c r="Q45" s="16"/>
      <c r="R45" s="16"/>
      <c r="S45" s="16"/>
      <c r="T45" s="16"/>
    </row>
    <row r="46" spans="1:20" ht="63" x14ac:dyDescent="0.25">
      <c r="A46" s="39" t="s">
        <v>59</v>
      </c>
      <c r="B46" s="5">
        <v>949</v>
      </c>
      <c r="C46" s="33" t="s">
        <v>13</v>
      </c>
      <c r="D46" s="33" t="s">
        <v>99</v>
      </c>
      <c r="E46" s="33" t="s">
        <v>58</v>
      </c>
      <c r="F46" s="33"/>
      <c r="G46" s="40"/>
      <c r="H46" s="30"/>
      <c r="I46" s="30"/>
      <c r="J46" s="30"/>
      <c r="K46" s="31"/>
      <c r="L46" s="36">
        <f>L47</f>
        <v>1275.7</v>
      </c>
      <c r="M46" s="36">
        <f>M47</f>
        <v>1274.5999999999999</v>
      </c>
      <c r="N46" s="109">
        <f>N47</f>
        <v>0.99913772830602798</v>
      </c>
      <c r="O46" s="16"/>
      <c r="P46" s="16"/>
      <c r="Q46" s="16"/>
      <c r="R46" s="16"/>
      <c r="S46" s="16"/>
      <c r="T46" s="16"/>
    </row>
    <row r="47" spans="1:20" ht="31.5" x14ac:dyDescent="0.25">
      <c r="A47" s="39" t="s">
        <v>69</v>
      </c>
      <c r="B47" s="5">
        <v>949</v>
      </c>
      <c r="C47" s="33" t="s">
        <v>13</v>
      </c>
      <c r="D47" s="33" t="s">
        <v>99</v>
      </c>
      <c r="E47" s="33" t="s">
        <v>68</v>
      </c>
      <c r="F47" s="33"/>
      <c r="G47" s="40"/>
      <c r="H47" s="30"/>
      <c r="I47" s="30"/>
      <c r="J47" s="30"/>
      <c r="K47" s="31"/>
      <c r="L47" s="36">
        <v>1275.7</v>
      </c>
      <c r="M47" s="36">
        <v>1274.5999999999999</v>
      </c>
      <c r="N47" s="109">
        <f>M47/L47</f>
        <v>0.99913772830602798</v>
      </c>
      <c r="O47" s="16"/>
      <c r="P47" s="16"/>
      <c r="Q47" s="16"/>
      <c r="R47" s="16"/>
      <c r="S47" s="16"/>
      <c r="T47" s="16"/>
    </row>
    <row r="48" spans="1:20" ht="39" customHeight="1" x14ac:dyDescent="0.25">
      <c r="A48" s="26" t="s">
        <v>15</v>
      </c>
      <c r="B48" s="5">
        <v>949</v>
      </c>
      <c r="C48" s="27" t="s">
        <v>13</v>
      </c>
      <c r="D48" s="27" t="s">
        <v>100</v>
      </c>
      <c r="E48" s="38"/>
      <c r="F48" s="29"/>
      <c r="G48" s="30"/>
      <c r="H48" s="30"/>
      <c r="I48" s="30"/>
      <c r="J48" s="30"/>
      <c r="K48" s="31">
        <v>6842.1</v>
      </c>
      <c r="L48" s="32">
        <f>L49+L52+L53</f>
        <v>13555.1</v>
      </c>
      <c r="M48" s="32">
        <f>M49+M52+M53</f>
        <v>13324.599999999999</v>
      </c>
      <c r="N48" s="110">
        <f>M48/L48</f>
        <v>0.98299533017093188</v>
      </c>
      <c r="O48" s="16"/>
      <c r="P48" s="16"/>
      <c r="Q48" s="16"/>
      <c r="R48" s="16"/>
      <c r="S48" s="16"/>
      <c r="T48" s="16"/>
    </row>
    <row r="49" spans="1:20" ht="63" x14ac:dyDescent="0.25">
      <c r="A49" s="39" t="s">
        <v>59</v>
      </c>
      <c r="B49" s="5">
        <v>949</v>
      </c>
      <c r="C49" s="33" t="s">
        <v>13</v>
      </c>
      <c r="D49" s="33" t="s">
        <v>100</v>
      </c>
      <c r="E49" s="33" t="s">
        <v>58</v>
      </c>
      <c r="F49" s="29"/>
      <c r="G49" s="30"/>
      <c r="H49" s="30"/>
      <c r="I49" s="30"/>
      <c r="J49" s="30"/>
      <c r="K49" s="31"/>
      <c r="L49" s="36">
        <f>L50</f>
        <v>12570.1</v>
      </c>
      <c r="M49" s="36">
        <f>M50</f>
        <v>12367.3</v>
      </c>
      <c r="N49" s="109">
        <f>N50</f>
        <v>0.98386647679811612</v>
      </c>
      <c r="O49" s="16"/>
      <c r="P49" s="16"/>
      <c r="Q49" s="16"/>
      <c r="R49" s="16"/>
      <c r="S49" s="16"/>
      <c r="T49" s="16"/>
    </row>
    <row r="50" spans="1:20" ht="31.5" x14ac:dyDescent="0.25">
      <c r="A50" s="39" t="s">
        <v>69</v>
      </c>
      <c r="B50" s="5">
        <v>949</v>
      </c>
      <c r="C50" s="33" t="s">
        <v>13</v>
      </c>
      <c r="D50" s="33" t="s">
        <v>100</v>
      </c>
      <c r="E50" s="33" t="s">
        <v>68</v>
      </c>
      <c r="F50" s="29"/>
      <c r="G50" s="30"/>
      <c r="H50" s="30"/>
      <c r="I50" s="30"/>
      <c r="J50" s="30"/>
      <c r="K50" s="31"/>
      <c r="L50" s="36">
        <v>12570.1</v>
      </c>
      <c r="M50" s="36">
        <v>12367.3</v>
      </c>
      <c r="N50" s="109">
        <f>M50/L50</f>
        <v>0.98386647679811612</v>
      </c>
      <c r="O50" s="16"/>
      <c r="P50" s="16"/>
      <c r="Q50" s="16"/>
      <c r="R50" s="16"/>
      <c r="S50" s="16"/>
      <c r="T50" s="16"/>
    </row>
    <row r="51" spans="1:20" ht="31.5" x14ac:dyDescent="0.25">
      <c r="A51" s="39" t="s">
        <v>92</v>
      </c>
      <c r="B51" s="5">
        <v>949</v>
      </c>
      <c r="C51" s="33" t="s">
        <v>13</v>
      </c>
      <c r="D51" s="33" t="s">
        <v>100</v>
      </c>
      <c r="E51" s="33" t="s">
        <v>60</v>
      </c>
      <c r="F51" s="29"/>
      <c r="G51" s="30"/>
      <c r="H51" s="30"/>
      <c r="I51" s="30"/>
      <c r="J51" s="30"/>
      <c r="K51" s="31"/>
      <c r="L51" s="32">
        <f>L52</f>
        <v>945</v>
      </c>
      <c r="M51" s="32">
        <f>M52</f>
        <v>917.3</v>
      </c>
      <c r="N51" s="110">
        <f>N52</f>
        <v>0.9706878306878306</v>
      </c>
      <c r="O51" s="16"/>
      <c r="P51" s="16"/>
      <c r="Q51" s="16"/>
      <c r="R51" s="16"/>
      <c r="S51" s="16"/>
      <c r="T51" s="16"/>
    </row>
    <row r="52" spans="1:20" ht="31.5" x14ac:dyDescent="0.25">
      <c r="A52" s="39" t="s">
        <v>71</v>
      </c>
      <c r="B52" s="5">
        <v>949</v>
      </c>
      <c r="C52" s="33" t="s">
        <v>13</v>
      </c>
      <c r="D52" s="33" t="s">
        <v>100</v>
      </c>
      <c r="E52" s="33" t="s">
        <v>70</v>
      </c>
      <c r="F52" s="29"/>
      <c r="G52" s="30"/>
      <c r="H52" s="30"/>
      <c r="I52" s="30"/>
      <c r="J52" s="30"/>
      <c r="K52" s="31"/>
      <c r="L52" s="36">
        <v>945</v>
      </c>
      <c r="M52" s="36">
        <v>917.3</v>
      </c>
      <c r="N52" s="109">
        <f>M52/L52</f>
        <v>0.9706878306878306</v>
      </c>
      <c r="O52" s="16"/>
      <c r="P52" s="16"/>
      <c r="Q52" s="16"/>
      <c r="R52" s="16"/>
      <c r="S52" s="16"/>
      <c r="T52" s="16"/>
    </row>
    <row r="53" spans="1:20" ht="18.75" x14ac:dyDescent="0.25">
      <c r="A53" s="39" t="s">
        <v>62</v>
      </c>
      <c r="B53" s="5">
        <v>949</v>
      </c>
      <c r="C53" s="33" t="s">
        <v>13</v>
      </c>
      <c r="D53" s="33" t="s">
        <v>100</v>
      </c>
      <c r="E53" s="33" t="s">
        <v>61</v>
      </c>
      <c r="F53" s="37"/>
      <c r="G53" s="54"/>
      <c r="H53" s="30"/>
      <c r="I53" s="30"/>
      <c r="J53" s="30"/>
      <c r="K53" s="31"/>
      <c r="L53" s="32">
        <f>L54</f>
        <v>40</v>
      </c>
      <c r="M53" s="32">
        <f>M54</f>
        <v>40</v>
      </c>
      <c r="N53" s="110">
        <f>N54</f>
        <v>1</v>
      </c>
      <c r="O53" s="16"/>
      <c r="P53" s="16"/>
      <c r="Q53" s="16"/>
      <c r="R53" s="16"/>
      <c r="S53" s="16"/>
      <c r="T53" s="16"/>
    </row>
    <row r="54" spans="1:20" ht="18.75" x14ac:dyDescent="0.25">
      <c r="A54" s="39" t="s">
        <v>73</v>
      </c>
      <c r="B54" s="5">
        <v>949</v>
      </c>
      <c r="C54" s="33" t="s">
        <v>13</v>
      </c>
      <c r="D54" s="33" t="s">
        <v>100</v>
      </c>
      <c r="E54" s="33" t="s">
        <v>72</v>
      </c>
      <c r="F54" s="37"/>
      <c r="G54" s="54"/>
      <c r="H54" s="30"/>
      <c r="I54" s="30"/>
      <c r="J54" s="30"/>
      <c r="K54" s="31"/>
      <c r="L54" s="36">
        <v>40</v>
      </c>
      <c r="M54" s="36">
        <v>40</v>
      </c>
      <c r="N54" s="109">
        <f>M54/L54</f>
        <v>1</v>
      </c>
      <c r="O54" s="16"/>
      <c r="P54" s="16"/>
      <c r="Q54" s="16"/>
      <c r="R54" s="16"/>
      <c r="S54" s="16"/>
      <c r="T54" s="16"/>
    </row>
    <row r="55" spans="1:20" ht="75.75" customHeight="1" x14ac:dyDescent="0.25">
      <c r="A55" s="26" t="s">
        <v>134</v>
      </c>
      <c r="B55" s="5">
        <v>949</v>
      </c>
      <c r="C55" s="27" t="s">
        <v>13</v>
      </c>
      <c r="D55" s="27" t="s">
        <v>129</v>
      </c>
      <c r="E55" s="38"/>
      <c r="F55" s="29"/>
      <c r="G55" s="55"/>
      <c r="H55" s="45"/>
      <c r="I55" s="45"/>
      <c r="J55" s="45"/>
      <c r="K55" s="56">
        <v>1508</v>
      </c>
      <c r="L55" s="32">
        <f>L56+L58</f>
        <v>1819.8999999999999</v>
      </c>
      <c r="M55" s="32">
        <f>M56+M58</f>
        <v>1816.4</v>
      </c>
      <c r="N55" s="110">
        <f>M55/L55</f>
        <v>0.99807681740754994</v>
      </c>
      <c r="O55" s="16"/>
      <c r="P55" s="16"/>
      <c r="Q55" s="16"/>
      <c r="R55" s="16"/>
      <c r="S55" s="16"/>
      <c r="T55" s="16"/>
    </row>
    <row r="56" spans="1:20" ht="47.25" customHeight="1" x14ac:dyDescent="0.25">
      <c r="A56" s="39" t="s">
        <v>59</v>
      </c>
      <c r="B56" s="5">
        <v>949</v>
      </c>
      <c r="C56" s="33" t="s">
        <v>13</v>
      </c>
      <c r="D56" s="33" t="s">
        <v>129</v>
      </c>
      <c r="E56" s="33" t="s">
        <v>58</v>
      </c>
      <c r="F56" s="29"/>
      <c r="G56" s="55"/>
      <c r="H56" s="45"/>
      <c r="I56" s="45"/>
      <c r="J56" s="45"/>
      <c r="K56" s="56"/>
      <c r="L56" s="36">
        <f>L57</f>
        <v>1688.3</v>
      </c>
      <c r="M56" s="36">
        <f>M57</f>
        <v>1685.2</v>
      </c>
      <c r="N56" s="109">
        <f>N57</f>
        <v>0.99816383344192383</v>
      </c>
      <c r="O56" s="16"/>
      <c r="P56" s="16"/>
      <c r="Q56" s="16"/>
      <c r="R56" s="16"/>
      <c r="S56" s="16"/>
      <c r="T56" s="16"/>
    </row>
    <row r="57" spans="1:20" ht="31.5" customHeight="1" x14ac:dyDescent="0.25">
      <c r="A57" s="39" t="s">
        <v>69</v>
      </c>
      <c r="B57" s="5">
        <v>949</v>
      </c>
      <c r="C57" s="33" t="s">
        <v>13</v>
      </c>
      <c r="D57" s="33" t="s">
        <v>129</v>
      </c>
      <c r="E57" s="33" t="s">
        <v>68</v>
      </c>
      <c r="F57" s="29"/>
      <c r="G57" s="55"/>
      <c r="H57" s="45"/>
      <c r="I57" s="45"/>
      <c r="J57" s="45"/>
      <c r="K57" s="56"/>
      <c r="L57" s="36">
        <v>1688.3</v>
      </c>
      <c r="M57" s="36">
        <v>1685.2</v>
      </c>
      <c r="N57" s="109">
        <f>M57/L57</f>
        <v>0.99816383344192383</v>
      </c>
      <c r="O57" s="16"/>
      <c r="P57" s="16"/>
      <c r="Q57" s="16"/>
      <c r="R57" s="16"/>
      <c r="S57" s="16"/>
      <c r="T57" s="16"/>
    </row>
    <row r="58" spans="1:20" ht="31.5" customHeight="1" x14ac:dyDescent="0.25">
      <c r="A58" s="39" t="s">
        <v>92</v>
      </c>
      <c r="B58" s="5">
        <v>949</v>
      </c>
      <c r="C58" s="33" t="s">
        <v>13</v>
      </c>
      <c r="D58" s="33" t="s">
        <v>129</v>
      </c>
      <c r="E58" s="33" t="s">
        <v>60</v>
      </c>
      <c r="F58" s="29"/>
      <c r="G58" s="55"/>
      <c r="H58" s="45"/>
      <c r="I58" s="45"/>
      <c r="J58" s="45"/>
      <c r="K58" s="56"/>
      <c r="L58" s="36">
        <f>L59</f>
        <v>131.6</v>
      </c>
      <c r="M58" s="36">
        <f>M59</f>
        <v>131.19999999999999</v>
      </c>
      <c r="N58" s="109">
        <f>N59</f>
        <v>0.99696048632218837</v>
      </c>
      <c r="O58" s="16"/>
      <c r="P58" s="16"/>
      <c r="Q58" s="16"/>
      <c r="R58" s="16"/>
      <c r="S58" s="16"/>
      <c r="T58" s="16"/>
    </row>
    <row r="59" spans="1:20" ht="31.5" customHeight="1" x14ac:dyDescent="0.25">
      <c r="A59" s="39" t="s">
        <v>71</v>
      </c>
      <c r="B59" s="5">
        <v>949</v>
      </c>
      <c r="C59" s="33" t="s">
        <v>13</v>
      </c>
      <c r="D59" s="33" t="s">
        <v>129</v>
      </c>
      <c r="E59" s="33" t="s">
        <v>70</v>
      </c>
      <c r="F59" s="29"/>
      <c r="G59" s="55"/>
      <c r="H59" s="45"/>
      <c r="I59" s="45"/>
      <c r="J59" s="45"/>
      <c r="K59" s="56"/>
      <c r="L59" s="36">
        <v>131.6</v>
      </c>
      <c r="M59" s="36">
        <v>131.19999999999999</v>
      </c>
      <c r="N59" s="109">
        <f>M59/L59</f>
        <v>0.99696048632218837</v>
      </c>
      <c r="O59" s="16"/>
      <c r="P59" s="16"/>
      <c r="Q59" s="16"/>
      <c r="R59" s="16"/>
      <c r="S59" s="16"/>
      <c r="T59" s="16"/>
    </row>
    <row r="60" spans="1:20" ht="18.75" customHeight="1" x14ac:dyDescent="0.25">
      <c r="A60" s="18" t="s">
        <v>85</v>
      </c>
      <c r="B60" s="17">
        <v>949</v>
      </c>
      <c r="C60" s="19" t="s">
        <v>87</v>
      </c>
      <c r="D60" s="19"/>
      <c r="E60" s="57"/>
      <c r="F60" s="43"/>
      <c r="G60" s="15"/>
      <c r="H60" s="15"/>
      <c r="I60" s="15"/>
      <c r="J60" s="15"/>
      <c r="K60" s="23"/>
      <c r="L60" s="24">
        <f>L61</f>
        <v>100</v>
      </c>
      <c r="M60" s="24">
        <f t="shared" ref="M60:N62" si="2">M61</f>
        <v>0</v>
      </c>
      <c r="N60" s="108">
        <f t="shared" si="2"/>
        <v>0</v>
      </c>
      <c r="O60" s="16"/>
      <c r="P60" s="16"/>
      <c r="Q60" s="16"/>
      <c r="R60" s="16"/>
      <c r="S60" s="16"/>
      <c r="T60" s="16"/>
    </row>
    <row r="61" spans="1:20" ht="32.25" customHeight="1" x14ac:dyDescent="0.25">
      <c r="A61" s="39" t="s">
        <v>127</v>
      </c>
      <c r="B61" s="5">
        <v>949</v>
      </c>
      <c r="C61" s="33" t="s">
        <v>87</v>
      </c>
      <c r="D61" s="33" t="s">
        <v>109</v>
      </c>
      <c r="E61" s="33"/>
      <c r="F61" s="37"/>
      <c r="G61" s="34"/>
      <c r="H61" s="34"/>
      <c r="I61" s="34"/>
      <c r="J61" s="34"/>
      <c r="K61" s="35"/>
      <c r="L61" s="36">
        <f>L62</f>
        <v>100</v>
      </c>
      <c r="M61" s="36">
        <f t="shared" si="2"/>
        <v>0</v>
      </c>
      <c r="N61" s="109">
        <f t="shared" si="2"/>
        <v>0</v>
      </c>
      <c r="O61" s="16"/>
      <c r="P61" s="16"/>
      <c r="Q61" s="16"/>
      <c r="R61" s="16"/>
      <c r="S61" s="16"/>
      <c r="T61" s="16"/>
    </row>
    <row r="62" spans="1:20" ht="18.75" customHeight="1" x14ac:dyDescent="0.25">
      <c r="A62" s="39" t="s">
        <v>62</v>
      </c>
      <c r="B62" s="5">
        <v>949</v>
      </c>
      <c r="C62" s="33" t="s">
        <v>87</v>
      </c>
      <c r="D62" s="33" t="s">
        <v>109</v>
      </c>
      <c r="E62" s="33" t="s">
        <v>61</v>
      </c>
      <c r="F62" s="37"/>
      <c r="G62" s="34"/>
      <c r="H62" s="34"/>
      <c r="I62" s="34"/>
      <c r="J62" s="34"/>
      <c r="K62" s="35"/>
      <c r="L62" s="36">
        <f>L63</f>
        <v>100</v>
      </c>
      <c r="M62" s="36">
        <f t="shared" si="2"/>
        <v>0</v>
      </c>
      <c r="N62" s="109">
        <f t="shared" si="2"/>
        <v>0</v>
      </c>
      <c r="O62" s="16"/>
      <c r="P62" s="16"/>
      <c r="Q62" s="16"/>
      <c r="R62" s="16"/>
      <c r="S62" s="16"/>
      <c r="T62" s="16"/>
    </row>
    <row r="63" spans="1:20" ht="18" customHeight="1" x14ac:dyDescent="0.25">
      <c r="A63" s="39" t="s">
        <v>86</v>
      </c>
      <c r="B63" s="5">
        <v>949</v>
      </c>
      <c r="C63" s="33" t="s">
        <v>87</v>
      </c>
      <c r="D63" s="33" t="s">
        <v>109</v>
      </c>
      <c r="E63" s="33" t="s">
        <v>88</v>
      </c>
      <c r="F63" s="37"/>
      <c r="G63" s="34"/>
      <c r="H63" s="34"/>
      <c r="I63" s="34"/>
      <c r="J63" s="34"/>
      <c r="K63" s="35"/>
      <c r="L63" s="36">
        <v>100</v>
      </c>
      <c r="M63" s="36">
        <v>0</v>
      </c>
      <c r="N63" s="109">
        <v>0</v>
      </c>
      <c r="O63" s="16"/>
      <c r="P63" s="16"/>
      <c r="Q63" s="16"/>
      <c r="R63" s="16"/>
      <c r="S63" s="16"/>
      <c r="T63" s="16"/>
    </row>
    <row r="64" spans="1:20" s="58" customFormat="1" ht="18.75" x14ac:dyDescent="0.25">
      <c r="A64" s="18" t="s">
        <v>10</v>
      </c>
      <c r="B64" s="17">
        <v>949</v>
      </c>
      <c r="C64" s="19" t="s">
        <v>11</v>
      </c>
      <c r="D64" s="19"/>
      <c r="E64" s="57"/>
      <c r="F64" s="43"/>
      <c r="G64" s="15"/>
      <c r="H64" s="15" t="e">
        <f>#REF!+#REF!+#REF!+#REF!+#REF!</f>
        <v>#REF!</v>
      </c>
      <c r="I64" s="15" t="e">
        <f>#REF!+#REF!+#REF!+#REF!+#REF!</f>
        <v>#REF!</v>
      </c>
      <c r="J64" s="15" t="e">
        <f>#REF!+#REF!+#REF!+#REF!+#REF!</f>
        <v>#REF!</v>
      </c>
      <c r="K64" s="23"/>
      <c r="L64" s="24">
        <f>L65+L68+L71+L77+L74</f>
        <v>207.09999999999997</v>
      </c>
      <c r="M64" s="24">
        <f>M65+M68+M71+M77+M74</f>
        <v>206.99999999999997</v>
      </c>
      <c r="N64" s="108">
        <f>M64/L64</f>
        <v>0.99951714147754711</v>
      </c>
      <c r="O64" s="16"/>
      <c r="P64" s="16"/>
      <c r="Q64" s="16"/>
      <c r="R64" s="16"/>
      <c r="S64" s="16"/>
      <c r="T64" s="16"/>
    </row>
    <row r="65" spans="1:20" ht="56.25" x14ac:dyDescent="0.25">
      <c r="A65" s="42" t="s">
        <v>45</v>
      </c>
      <c r="B65" s="5">
        <v>949</v>
      </c>
      <c r="C65" s="74" t="s">
        <v>11</v>
      </c>
      <c r="D65" s="74" t="s">
        <v>110</v>
      </c>
      <c r="E65" s="38"/>
      <c r="F65" s="38"/>
      <c r="G65" s="45"/>
      <c r="H65" s="45"/>
      <c r="I65" s="32"/>
      <c r="J65" s="32"/>
      <c r="K65" s="46"/>
      <c r="L65" s="32">
        <f>L67</f>
        <v>75.099999999999994</v>
      </c>
      <c r="M65" s="32">
        <f>M67</f>
        <v>75</v>
      </c>
      <c r="N65" s="110">
        <f>N67</f>
        <v>0.99866844207723049</v>
      </c>
      <c r="O65" s="16"/>
      <c r="P65" s="16"/>
      <c r="Q65" s="16"/>
      <c r="R65" s="16"/>
      <c r="S65" s="16"/>
      <c r="T65" s="16"/>
    </row>
    <row r="66" spans="1:20" ht="31.5" x14ac:dyDescent="0.25">
      <c r="A66" s="39" t="s">
        <v>92</v>
      </c>
      <c r="B66" s="84">
        <v>949</v>
      </c>
      <c r="C66" s="85" t="s">
        <v>11</v>
      </c>
      <c r="D66" s="85" t="s">
        <v>110</v>
      </c>
      <c r="E66" s="85" t="s">
        <v>60</v>
      </c>
      <c r="F66" s="33"/>
      <c r="G66" s="34"/>
      <c r="H66" s="34"/>
      <c r="I66" s="36"/>
      <c r="J66" s="36"/>
      <c r="K66" s="41"/>
      <c r="L66" s="36">
        <f>L67</f>
        <v>75.099999999999994</v>
      </c>
      <c r="M66" s="36">
        <f>M67</f>
        <v>75</v>
      </c>
      <c r="N66" s="109">
        <f>N67</f>
        <v>0.99866844207723049</v>
      </c>
      <c r="O66" s="16"/>
      <c r="P66" s="16"/>
      <c r="Q66" s="16"/>
      <c r="R66" s="16"/>
      <c r="S66" s="16"/>
      <c r="T66" s="16"/>
    </row>
    <row r="67" spans="1:20" ht="31.5" customHeight="1" x14ac:dyDescent="0.25">
      <c r="A67" s="39" t="s">
        <v>71</v>
      </c>
      <c r="B67" s="84">
        <v>949</v>
      </c>
      <c r="C67" s="85" t="s">
        <v>11</v>
      </c>
      <c r="D67" s="85" t="s">
        <v>110</v>
      </c>
      <c r="E67" s="85" t="s">
        <v>70</v>
      </c>
      <c r="F67" s="33"/>
      <c r="G67" s="34"/>
      <c r="H67" s="34"/>
      <c r="I67" s="36"/>
      <c r="J67" s="36"/>
      <c r="K67" s="41"/>
      <c r="L67" s="36">
        <v>75.099999999999994</v>
      </c>
      <c r="M67" s="36">
        <v>75</v>
      </c>
      <c r="N67" s="109">
        <f>M67/L67</f>
        <v>0.99866844207723049</v>
      </c>
      <c r="O67" s="16"/>
      <c r="P67" s="16"/>
      <c r="Q67" s="16"/>
      <c r="R67" s="16"/>
      <c r="S67" s="16"/>
      <c r="T67" s="16"/>
    </row>
    <row r="68" spans="1:20" s="59" customFormat="1" ht="56.25" x14ac:dyDescent="0.25">
      <c r="A68" s="76" t="s">
        <v>94</v>
      </c>
      <c r="B68" s="75">
        <v>949</v>
      </c>
      <c r="C68" s="74" t="s">
        <v>11</v>
      </c>
      <c r="D68" s="74" t="s">
        <v>101</v>
      </c>
      <c r="E68" s="78"/>
      <c r="F68" s="38"/>
      <c r="G68" s="30">
        <v>100</v>
      </c>
      <c r="H68" s="30"/>
      <c r="I68" s="30"/>
      <c r="J68" s="30"/>
      <c r="K68" s="31">
        <v>70</v>
      </c>
      <c r="L68" s="32">
        <f t="shared" ref="L68:N69" si="3">L69</f>
        <v>52.8</v>
      </c>
      <c r="M68" s="32">
        <f t="shared" si="3"/>
        <v>52.8</v>
      </c>
      <c r="N68" s="110">
        <f t="shared" si="3"/>
        <v>1</v>
      </c>
      <c r="O68" s="16"/>
      <c r="P68" s="16"/>
      <c r="Q68" s="16"/>
      <c r="R68" s="16"/>
      <c r="S68" s="16"/>
      <c r="T68" s="16"/>
    </row>
    <row r="69" spans="1:20" s="59" customFormat="1" ht="31.5" x14ac:dyDescent="0.25">
      <c r="A69" s="39" t="s">
        <v>92</v>
      </c>
      <c r="B69" s="75">
        <v>949</v>
      </c>
      <c r="C69" s="77" t="s">
        <v>11</v>
      </c>
      <c r="D69" s="77" t="s">
        <v>101</v>
      </c>
      <c r="E69" s="79">
        <v>200</v>
      </c>
      <c r="F69" s="33"/>
      <c r="G69" s="36"/>
      <c r="H69" s="36"/>
      <c r="I69" s="36"/>
      <c r="J69" s="36"/>
      <c r="K69" s="41"/>
      <c r="L69" s="36">
        <f t="shared" si="3"/>
        <v>52.8</v>
      </c>
      <c r="M69" s="36">
        <f t="shared" si="3"/>
        <v>52.8</v>
      </c>
      <c r="N69" s="109">
        <f t="shared" si="3"/>
        <v>1</v>
      </c>
      <c r="O69" s="16"/>
      <c r="P69" s="16"/>
      <c r="Q69" s="16"/>
      <c r="R69" s="16"/>
      <c r="S69" s="16"/>
      <c r="T69" s="16"/>
    </row>
    <row r="70" spans="1:20" s="59" customFormat="1" ht="31.5" x14ac:dyDescent="0.25">
      <c r="A70" s="39" t="s">
        <v>71</v>
      </c>
      <c r="B70" s="75">
        <v>949</v>
      </c>
      <c r="C70" s="77" t="s">
        <v>11</v>
      </c>
      <c r="D70" s="77" t="s">
        <v>101</v>
      </c>
      <c r="E70" s="79">
        <v>240</v>
      </c>
      <c r="F70" s="33"/>
      <c r="G70" s="36"/>
      <c r="H70" s="36"/>
      <c r="I70" s="36"/>
      <c r="J70" s="36"/>
      <c r="K70" s="41"/>
      <c r="L70" s="36">
        <v>52.8</v>
      </c>
      <c r="M70" s="36">
        <v>52.8</v>
      </c>
      <c r="N70" s="109">
        <f>M70/L70</f>
        <v>1</v>
      </c>
      <c r="O70" s="16"/>
      <c r="P70" s="16"/>
      <c r="Q70" s="16"/>
      <c r="R70" s="16"/>
      <c r="S70" s="16"/>
      <c r="T70" s="16"/>
    </row>
    <row r="71" spans="1:20" s="59" customFormat="1" ht="187.5" customHeight="1" x14ac:dyDescent="0.25">
      <c r="A71" s="102" t="s">
        <v>136</v>
      </c>
      <c r="B71" s="75">
        <v>949</v>
      </c>
      <c r="C71" s="74" t="s">
        <v>11</v>
      </c>
      <c r="D71" s="74" t="s">
        <v>102</v>
      </c>
      <c r="E71" s="78"/>
      <c r="F71" s="38"/>
      <c r="G71" s="30">
        <v>100</v>
      </c>
      <c r="H71" s="30"/>
      <c r="I71" s="30"/>
      <c r="J71" s="30"/>
      <c r="K71" s="31">
        <v>70</v>
      </c>
      <c r="L71" s="32">
        <f>L73</f>
        <v>38.4</v>
      </c>
      <c r="M71" s="32">
        <f>M73</f>
        <v>38.4</v>
      </c>
      <c r="N71" s="110">
        <f>N73</f>
        <v>1</v>
      </c>
      <c r="O71" s="16"/>
      <c r="P71" s="16"/>
      <c r="Q71" s="16"/>
      <c r="R71" s="16"/>
      <c r="S71" s="16"/>
      <c r="T71" s="16"/>
    </row>
    <row r="72" spans="1:20" s="59" customFormat="1" ht="31.5" x14ac:dyDescent="0.25">
      <c r="A72" s="39" t="s">
        <v>92</v>
      </c>
      <c r="B72" s="75">
        <v>949</v>
      </c>
      <c r="C72" s="77" t="s">
        <v>11</v>
      </c>
      <c r="D72" s="77" t="s">
        <v>102</v>
      </c>
      <c r="E72" s="79">
        <v>200</v>
      </c>
      <c r="F72" s="33"/>
      <c r="G72" s="36"/>
      <c r="H72" s="36"/>
      <c r="I72" s="36"/>
      <c r="J72" s="36"/>
      <c r="K72" s="41"/>
      <c r="L72" s="36">
        <f>L73</f>
        <v>38.4</v>
      </c>
      <c r="M72" s="36">
        <f>M73</f>
        <v>38.4</v>
      </c>
      <c r="N72" s="109">
        <f>N73</f>
        <v>1</v>
      </c>
      <c r="O72" s="16"/>
      <c r="P72" s="16"/>
      <c r="Q72" s="16"/>
      <c r="R72" s="16"/>
      <c r="S72" s="16"/>
      <c r="T72" s="16"/>
    </row>
    <row r="73" spans="1:20" s="59" customFormat="1" ht="31.5" x14ac:dyDescent="0.25">
      <c r="A73" s="80" t="s">
        <v>71</v>
      </c>
      <c r="B73" s="75">
        <v>949</v>
      </c>
      <c r="C73" s="77" t="s">
        <v>11</v>
      </c>
      <c r="D73" s="77" t="s">
        <v>102</v>
      </c>
      <c r="E73" s="79">
        <v>240</v>
      </c>
      <c r="F73" s="33"/>
      <c r="G73" s="36"/>
      <c r="H73" s="36"/>
      <c r="I73" s="36"/>
      <c r="J73" s="36"/>
      <c r="K73" s="41"/>
      <c r="L73" s="36">
        <v>38.4</v>
      </c>
      <c r="M73" s="36">
        <v>38.4</v>
      </c>
      <c r="N73" s="109">
        <f>M73/L73</f>
        <v>1</v>
      </c>
      <c r="O73" s="16"/>
      <c r="P73" s="16"/>
      <c r="Q73" s="16"/>
      <c r="R73" s="16"/>
      <c r="S73" s="16"/>
      <c r="T73" s="16"/>
    </row>
    <row r="74" spans="1:20" s="59" customFormat="1" ht="75" x14ac:dyDescent="0.25">
      <c r="A74" s="76" t="s">
        <v>133</v>
      </c>
      <c r="B74" s="5">
        <v>949</v>
      </c>
      <c r="C74" s="27" t="s">
        <v>11</v>
      </c>
      <c r="D74" s="27" t="s">
        <v>130</v>
      </c>
      <c r="E74" s="33"/>
      <c r="F74" s="37"/>
      <c r="G74" s="34"/>
      <c r="H74" s="34"/>
      <c r="I74" s="34"/>
      <c r="J74" s="34"/>
      <c r="K74" s="35">
        <v>32.700000000000003</v>
      </c>
      <c r="L74" s="32">
        <f>L76</f>
        <v>7.2</v>
      </c>
      <c r="M74" s="32">
        <f>M76</f>
        <v>7.2</v>
      </c>
      <c r="N74" s="110">
        <f>N76</f>
        <v>1</v>
      </c>
      <c r="O74" s="16"/>
      <c r="P74" s="16"/>
      <c r="Q74" s="16"/>
      <c r="R74" s="16"/>
      <c r="S74" s="16"/>
      <c r="T74" s="16"/>
    </row>
    <row r="75" spans="1:20" s="59" customFormat="1" ht="31.5" x14ac:dyDescent="0.25">
      <c r="A75" s="39" t="s">
        <v>92</v>
      </c>
      <c r="B75" s="5">
        <v>949</v>
      </c>
      <c r="C75" s="33" t="s">
        <v>11</v>
      </c>
      <c r="D75" s="33" t="s">
        <v>130</v>
      </c>
      <c r="E75" s="33" t="s">
        <v>60</v>
      </c>
      <c r="F75" s="37"/>
      <c r="G75" s="34"/>
      <c r="H75" s="34"/>
      <c r="I75" s="34"/>
      <c r="J75" s="34"/>
      <c r="K75" s="35"/>
      <c r="L75" s="36">
        <f>L76</f>
        <v>7.2</v>
      </c>
      <c r="M75" s="36">
        <f>M76</f>
        <v>7.2</v>
      </c>
      <c r="N75" s="109">
        <f>N76</f>
        <v>1</v>
      </c>
      <c r="O75" s="16"/>
      <c r="P75" s="16"/>
      <c r="Q75" s="16"/>
      <c r="R75" s="16"/>
      <c r="S75" s="16"/>
      <c r="T75" s="16"/>
    </row>
    <row r="76" spans="1:20" s="59" customFormat="1" ht="31.5" x14ac:dyDescent="0.25">
      <c r="A76" s="39" t="s">
        <v>71</v>
      </c>
      <c r="B76" s="5">
        <v>949</v>
      </c>
      <c r="C76" s="33" t="s">
        <v>11</v>
      </c>
      <c r="D76" s="33" t="s">
        <v>130</v>
      </c>
      <c r="E76" s="33" t="s">
        <v>70</v>
      </c>
      <c r="F76" s="37"/>
      <c r="G76" s="34"/>
      <c r="H76" s="34"/>
      <c r="I76" s="34"/>
      <c r="J76" s="34"/>
      <c r="K76" s="35"/>
      <c r="L76" s="36">
        <v>7.2</v>
      </c>
      <c r="M76" s="36">
        <v>7.2</v>
      </c>
      <c r="N76" s="109">
        <f>M76/L76</f>
        <v>1</v>
      </c>
      <c r="O76" s="16"/>
      <c r="P76" s="16"/>
      <c r="Q76" s="16"/>
      <c r="R76" s="16"/>
      <c r="S76" s="16"/>
      <c r="T76" s="16"/>
    </row>
    <row r="77" spans="1:20" s="59" customFormat="1" ht="166.15" customHeight="1" x14ac:dyDescent="0.25">
      <c r="A77" s="67" t="s">
        <v>151</v>
      </c>
      <c r="B77" s="104">
        <v>949</v>
      </c>
      <c r="C77" s="105" t="s">
        <v>11</v>
      </c>
      <c r="D77" s="105" t="s">
        <v>111</v>
      </c>
      <c r="E77" s="79"/>
      <c r="F77" s="33"/>
      <c r="G77" s="36"/>
      <c r="H77" s="36"/>
      <c r="I77" s="36"/>
      <c r="J77" s="36"/>
      <c r="K77" s="41"/>
      <c r="L77" s="32">
        <f>L79</f>
        <v>33.6</v>
      </c>
      <c r="M77" s="32">
        <f>M79</f>
        <v>33.6</v>
      </c>
      <c r="N77" s="110">
        <f>N79</f>
        <v>1</v>
      </c>
      <c r="O77" s="16"/>
      <c r="P77" s="16"/>
      <c r="Q77" s="16"/>
      <c r="R77" s="16"/>
      <c r="S77" s="16"/>
      <c r="T77" s="16"/>
    </row>
    <row r="78" spans="1:20" s="59" customFormat="1" ht="31.5" x14ac:dyDescent="0.25">
      <c r="A78" s="39" t="s">
        <v>92</v>
      </c>
      <c r="B78" s="75">
        <v>949</v>
      </c>
      <c r="C78" s="77" t="s">
        <v>11</v>
      </c>
      <c r="D78" s="77" t="s">
        <v>111</v>
      </c>
      <c r="E78" s="79">
        <v>200</v>
      </c>
      <c r="F78" s="33"/>
      <c r="G78" s="36"/>
      <c r="H78" s="36"/>
      <c r="I78" s="36"/>
      <c r="J78" s="36"/>
      <c r="K78" s="41"/>
      <c r="L78" s="36">
        <f>L79</f>
        <v>33.6</v>
      </c>
      <c r="M78" s="36">
        <f>M79</f>
        <v>33.6</v>
      </c>
      <c r="N78" s="109">
        <f>N79</f>
        <v>1</v>
      </c>
      <c r="O78" s="16"/>
      <c r="P78" s="16"/>
      <c r="Q78" s="16"/>
      <c r="R78" s="16"/>
      <c r="S78" s="16"/>
      <c r="T78" s="16"/>
    </row>
    <row r="79" spans="1:20" s="59" customFormat="1" ht="31.5" x14ac:dyDescent="0.25">
      <c r="A79" s="39" t="s">
        <v>71</v>
      </c>
      <c r="B79" s="75">
        <v>949</v>
      </c>
      <c r="C79" s="77" t="s">
        <v>11</v>
      </c>
      <c r="D79" s="77" t="s">
        <v>111</v>
      </c>
      <c r="E79" s="79">
        <v>240</v>
      </c>
      <c r="F79" s="33"/>
      <c r="G79" s="36"/>
      <c r="H79" s="36"/>
      <c r="I79" s="36"/>
      <c r="J79" s="36"/>
      <c r="K79" s="41"/>
      <c r="L79" s="36">
        <v>33.6</v>
      </c>
      <c r="M79" s="36">
        <v>33.6</v>
      </c>
      <c r="N79" s="109">
        <f>M79/L79</f>
        <v>1</v>
      </c>
      <c r="O79" s="16"/>
      <c r="P79" s="16"/>
      <c r="Q79" s="16"/>
      <c r="R79" s="16"/>
      <c r="S79" s="16"/>
      <c r="T79" s="16"/>
    </row>
    <row r="80" spans="1:20" s="58" customFormat="1" ht="37.5" x14ac:dyDescent="0.25">
      <c r="A80" s="18" t="s">
        <v>16</v>
      </c>
      <c r="B80" s="17">
        <v>949</v>
      </c>
      <c r="C80" s="19" t="s">
        <v>17</v>
      </c>
      <c r="D80" s="19"/>
      <c r="E80" s="43"/>
      <c r="F80" s="43"/>
      <c r="G80" s="49"/>
      <c r="H80" s="44" t="e">
        <f t="shared" ref="H80:J81" si="4">H81</f>
        <v>#REF!</v>
      </c>
      <c r="I80" s="44" t="e">
        <f t="shared" si="4"/>
        <v>#REF!</v>
      </c>
      <c r="J80" s="44" t="e">
        <f t="shared" si="4"/>
        <v>#REF!</v>
      </c>
      <c r="K80" s="61"/>
      <c r="L80" s="24">
        <f t="shared" ref="L80:N81" si="5">L81</f>
        <v>193</v>
      </c>
      <c r="M80" s="24">
        <f t="shared" si="5"/>
        <v>192.7</v>
      </c>
      <c r="N80" s="108">
        <f t="shared" si="5"/>
        <v>0.99844559585492221</v>
      </c>
      <c r="O80" s="16"/>
      <c r="P80" s="16"/>
      <c r="Q80" s="16"/>
      <c r="R80" s="16"/>
      <c r="S80" s="16"/>
      <c r="T80" s="16"/>
    </row>
    <row r="81" spans="1:20" s="59" customFormat="1" ht="56.25" x14ac:dyDescent="0.25">
      <c r="A81" s="18" t="s">
        <v>18</v>
      </c>
      <c r="B81" s="17">
        <v>949</v>
      </c>
      <c r="C81" s="19" t="s">
        <v>19</v>
      </c>
      <c r="D81" s="19"/>
      <c r="E81" s="43"/>
      <c r="F81" s="43"/>
      <c r="G81" s="49"/>
      <c r="H81" s="45" t="e">
        <f t="shared" si="4"/>
        <v>#REF!</v>
      </c>
      <c r="I81" s="45" t="e">
        <f t="shared" si="4"/>
        <v>#REF!</v>
      </c>
      <c r="J81" s="45" t="e">
        <f t="shared" si="4"/>
        <v>#REF!</v>
      </c>
      <c r="K81" s="56"/>
      <c r="L81" s="24">
        <f t="shared" si="5"/>
        <v>193</v>
      </c>
      <c r="M81" s="24">
        <f t="shared" si="5"/>
        <v>192.7</v>
      </c>
      <c r="N81" s="108">
        <f t="shared" si="5"/>
        <v>0.99844559585492221</v>
      </c>
      <c r="O81" s="16"/>
      <c r="P81" s="16"/>
      <c r="Q81" s="16"/>
      <c r="R81" s="16"/>
      <c r="S81" s="16"/>
      <c r="T81" s="16"/>
    </row>
    <row r="82" spans="1:20" s="59" customFormat="1" ht="131.25" x14ac:dyDescent="0.25">
      <c r="A82" s="26" t="s">
        <v>150</v>
      </c>
      <c r="B82" s="5">
        <v>949</v>
      </c>
      <c r="C82" s="27" t="s">
        <v>19</v>
      </c>
      <c r="D82" s="27" t="s">
        <v>112</v>
      </c>
      <c r="E82" s="38"/>
      <c r="F82" s="38"/>
      <c r="G82" s="55">
        <v>740</v>
      </c>
      <c r="H82" s="27" t="e">
        <f>H84</f>
        <v>#REF!</v>
      </c>
      <c r="I82" s="27" t="e">
        <f>I84</f>
        <v>#REF!</v>
      </c>
      <c r="J82" s="27" t="e">
        <f>J84</f>
        <v>#REF!</v>
      </c>
      <c r="K82" s="62" t="s">
        <v>20</v>
      </c>
      <c r="L82" s="32">
        <f>L84</f>
        <v>193</v>
      </c>
      <c r="M82" s="32">
        <f>M84</f>
        <v>192.7</v>
      </c>
      <c r="N82" s="110">
        <f>N84</f>
        <v>0.99844559585492221</v>
      </c>
      <c r="O82" s="16"/>
      <c r="P82" s="16"/>
      <c r="Q82" s="16"/>
      <c r="R82" s="16"/>
      <c r="S82" s="16"/>
      <c r="T82" s="16"/>
    </row>
    <row r="83" spans="1:20" s="59" customFormat="1" ht="31.5" x14ac:dyDescent="0.25">
      <c r="A83" s="39" t="s">
        <v>92</v>
      </c>
      <c r="B83" s="5">
        <v>949</v>
      </c>
      <c r="C83" s="33" t="s">
        <v>19</v>
      </c>
      <c r="D83" s="33" t="s">
        <v>112</v>
      </c>
      <c r="E83" s="33" t="s">
        <v>60</v>
      </c>
      <c r="F83" s="33"/>
      <c r="G83" s="40"/>
      <c r="H83" s="45" t="e">
        <f>#REF!</f>
        <v>#REF!</v>
      </c>
      <c r="I83" s="45" t="e">
        <f>#REF!</f>
        <v>#REF!</v>
      </c>
      <c r="J83" s="45" t="e">
        <f>#REF!</f>
        <v>#REF!</v>
      </c>
      <c r="K83" s="56"/>
      <c r="L83" s="36">
        <f>L84</f>
        <v>193</v>
      </c>
      <c r="M83" s="36">
        <f>M84</f>
        <v>192.7</v>
      </c>
      <c r="N83" s="109">
        <f>N84</f>
        <v>0.99844559585492221</v>
      </c>
      <c r="O83" s="16"/>
      <c r="P83" s="16"/>
      <c r="Q83" s="16"/>
      <c r="R83" s="16"/>
      <c r="S83" s="16"/>
      <c r="T83" s="16"/>
    </row>
    <row r="84" spans="1:20" s="59" customFormat="1" ht="31.5" x14ac:dyDescent="0.25">
      <c r="A84" s="39" t="s">
        <v>71</v>
      </c>
      <c r="B84" s="5">
        <v>949</v>
      </c>
      <c r="C84" s="33" t="s">
        <v>19</v>
      </c>
      <c r="D84" s="33" t="s">
        <v>112</v>
      </c>
      <c r="E84" s="33" t="s">
        <v>70</v>
      </c>
      <c r="F84" s="33"/>
      <c r="G84" s="40"/>
      <c r="H84" s="45" t="e">
        <f>#REF!</f>
        <v>#REF!</v>
      </c>
      <c r="I84" s="45" t="e">
        <f>#REF!</f>
        <v>#REF!</v>
      </c>
      <c r="J84" s="45" t="e">
        <f>#REF!</f>
        <v>#REF!</v>
      </c>
      <c r="K84" s="56"/>
      <c r="L84" s="36">
        <v>193</v>
      </c>
      <c r="M84" s="36">
        <v>192.7</v>
      </c>
      <c r="N84" s="109">
        <f>M84/L84</f>
        <v>0.99844559585492221</v>
      </c>
      <c r="O84" s="16"/>
      <c r="P84" s="16"/>
      <c r="Q84" s="16"/>
      <c r="R84" s="16"/>
      <c r="S84" s="16"/>
      <c r="T84" s="16"/>
    </row>
    <row r="85" spans="1:20" s="59" customFormat="1" ht="18.75" x14ac:dyDescent="0.25">
      <c r="A85" s="18" t="s">
        <v>54</v>
      </c>
      <c r="B85" s="17">
        <v>949</v>
      </c>
      <c r="C85" s="19" t="s">
        <v>55</v>
      </c>
      <c r="D85" s="19"/>
      <c r="E85" s="43"/>
      <c r="F85" s="43"/>
      <c r="G85" s="49"/>
      <c r="H85" s="49"/>
      <c r="I85" s="49"/>
      <c r="J85" s="49"/>
      <c r="K85" s="64"/>
      <c r="L85" s="24">
        <f>L86+L90</f>
        <v>514.4</v>
      </c>
      <c r="M85" s="24">
        <f>M86+M90</f>
        <v>505.90000000000003</v>
      </c>
      <c r="N85" s="108">
        <f>M85/L85</f>
        <v>0.98347589424572324</v>
      </c>
      <c r="O85" s="16"/>
      <c r="P85" s="16"/>
      <c r="Q85" s="16"/>
      <c r="R85" s="16"/>
      <c r="S85" s="16"/>
      <c r="T85" s="16"/>
    </row>
    <row r="86" spans="1:20" s="59" customFormat="1" ht="18.75" x14ac:dyDescent="0.25">
      <c r="A86" s="18" t="s">
        <v>56</v>
      </c>
      <c r="B86" s="17">
        <v>949</v>
      </c>
      <c r="C86" s="19" t="s">
        <v>57</v>
      </c>
      <c r="D86" s="19"/>
      <c r="E86" s="43"/>
      <c r="F86" s="43"/>
      <c r="G86" s="49"/>
      <c r="H86" s="55"/>
      <c r="I86" s="55"/>
      <c r="J86" s="55"/>
      <c r="K86" s="63"/>
      <c r="L86" s="24">
        <f>L87</f>
        <v>497.6</v>
      </c>
      <c r="M86" s="24">
        <f t="shared" ref="M86:N88" si="6">M87</f>
        <v>489.1</v>
      </c>
      <c r="N86" s="108">
        <f t="shared" si="6"/>
        <v>0.98291800643086813</v>
      </c>
      <c r="O86" s="16"/>
      <c r="P86" s="16"/>
      <c r="Q86" s="16"/>
      <c r="R86" s="16"/>
      <c r="S86" s="16"/>
      <c r="T86" s="16"/>
    </row>
    <row r="87" spans="1:20" s="59" customFormat="1" ht="171" customHeight="1" x14ac:dyDescent="0.25">
      <c r="A87" s="26" t="s">
        <v>140</v>
      </c>
      <c r="B87" s="5">
        <v>949</v>
      </c>
      <c r="C87" s="27" t="s">
        <v>57</v>
      </c>
      <c r="D87" s="27" t="s">
        <v>113</v>
      </c>
      <c r="E87" s="33"/>
      <c r="F87" s="33"/>
      <c r="G87" s="34"/>
      <c r="H87" s="45"/>
      <c r="I87" s="45"/>
      <c r="J87" s="45"/>
      <c r="K87" s="56"/>
      <c r="L87" s="36">
        <f>L88</f>
        <v>497.6</v>
      </c>
      <c r="M87" s="36">
        <f t="shared" si="6"/>
        <v>489.1</v>
      </c>
      <c r="N87" s="109">
        <f t="shared" si="6"/>
        <v>0.98291800643086813</v>
      </c>
      <c r="O87" s="16"/>
      <c r="P87" s="16"/>
      <c r="Q87" s="16"/>
      <c r="R87" s="16"/>
      <c r="S87" s="16"/>
      <c r="T87" s="16"/>
    </row>
    <row r="88" spans="1:20" s="59" customFormat="1" ht="18.75" customHeight="1" x14ac:dyDescent="0.25">
      <c r="A88" s="39" t="s">
        <v>92</v>
      </c>
      <c r="B88" s="5">
        <v>949</v>
      </c>
      <c r="C88" s="33" t="s">
        <v>57</v>
      </c>
      <c r="D88" s="33" t="s">
        <v>113</v>
      </c>
      <c r="E88" s="33" t="s">
        <v>60</v>
      </c>
      <c r="F88" s="33"/>
      <c r="G88" s="34"/>
      <c r="H88" s="45"/>
      <c r="I88" s="45"/>
      <c r="J88" s="45"/>
      <c r="K88" s="56"/>
      <c r="L88" s="36">
        <f>L89</f>
        <v>497.6</v>
      </c>
      <c r="M88" s="36">
        <f t="shared" si="6"/>
        <v>489.1</v>
      </c>
      <c r="N88" s="109">
        <f t="shared" si="6"/>
        <v>0.98291800643086813</v>
      </c>
      <c r="O88" s="16"/>
      <c r="P88" s="16"/>
      <c r="Q88" s="16"/>
      <c r="R88" s="16"/>
      <c r="S88" s="16"/>
      <c r="T88" s="16"/>
    </row>
    <row r="89" spans="1:20" s="59" customFormat="1" ht="35.25" customHeight="1" x14ac:dyDescent="0.25">
      <c r="A89" s="39" t="s">
        <v>71</v>
      </c>
      <c r="B89" s="5">
        <v>949</v>
      </c>
      <c r="C89" s="33" t="s">
        <v>57</v>
      </c>
      <c r="D89" s="33" t="s">
        <v>113</v>
      </c>
      <c r="E89" s="33" t="s">
        <v>159</v>
      </c>
      <c r="F89" s="33"/>
      <c r="G89" s="34"/>
      <c r="H89" s="45"/>
      <c r="I89" s="45"/>
      <c r="J89" s="45"/>
      <c r="K89" s="56"/>
      <c r="L89" s="36">
        <v>497.6</v>
      </c>
      <c r="M89" s="36">
        <v>489.1</v>
      </c>
      <c r="N89" s="109">
        <f>M89/L89</f>
        <v>0.98291800643086813</v>
      </c>
      <c r="O89" s="16"/>
      <c r="P89" s="16"/>
      <c r="Q89" s="16"/>
      <c r="R89" s="16"/>
      <c r="S89" s="16"/>
      <c r="T89" s="16"/>
    </row>
    <row r="90" spans="1:20" s="59" customFormat="1" ht="18.75" customHeight="1" x14ac:dyDescent="0.25">
      <c r="A90" s="18" t="s">
        <v>79</v>
      </c>
      <c r="B90" s="17">
        <v>949</v>
      </c>
      <c r="C90" s="19" t="s">
        <v>80</v>
      </c>
      <c r="D90" s="19"/>
      <c r="E90" s="43"/>
      <c r="F90" s="43"/>
      <c r="G90" s="49"/>
      <c r="H90" s="55"/>
      <c r="I90" s="55"/>
      <c r="J90" s="55"/>
      <c r="K90" s="63"/>
      <c r="L90" s="24">
        <f>L91</f>
        <v>16.8</v>
      </c>
      <c r="M90" s="24">
        <f>M91</f>
        <v>16.8</v>
      </c>
      <c r="N90" s="108">
        <f>N91</f>
        <v>1</v>
      </c>
      <c r="O90" s="16"/>
      <c r="P90" s="16"/>
      <c r="Q90" s="16"/>
      <c r="R90" s="16"/>
      <c r="S90" s="16"/>
      <c r="T90" s="16"/>
    </row>
    <row r="91" spans="1:20" s="59" customFormat="1" ht="114" customHeight="1" x14ac:dyDescent="0.25">
      <c r="A91" s="76" t="s">
        <v>146</v>
      </c>
      <c r="B91" s="75">
        <v>949</v>
      </c>
      <c r="C91" s="74" t="s">
        <v>80</v>
      </c>
      <c r="D91" s="74" t="s">
        <v>114</v>
      </c>
      <c r="E91" s="78"/>
      <c r="F91" s="38"/>
      <c r="G91" s="30">
        <v>100</v>
      </c>
      <c r="H91" s="30"/>
      <c r="I91" s="30"/>
      <c r="J91" s="30"/>
      <c r="K91" s="31">
        <v>70</v>
      </c>
      <c r="L91" s="32">
        <f>L93</f>
        <v>16.8</v>
      </c>
      <c r="M91" s="32">
        <f>M93</f>
        <v>16.8</v>
      </c>
      <c r="N91" s="110">
        <f>N93</f>
        <v>1</v>
      </c>
      <c r="O91" s="16"/>
      <c r="P91" s="16"/>
      <c r="Q91" s="16"/>
      <c r="R91" s="16"/>
      <c r="S91" s="16"/>
      <c r="T91" s="16"/>
    </row>
    <row r="92" spans="1:20" s="59" customFormat="1" ht="32.25" customHeight="1" x14ac:dyDescent="0.25">
      <c r="A92" s="39" t="s">
        <v>92</v>
      </c>
      <c r="B92" s="75">
        <v>949</v>
      </c>
      <c r="C92" s="77" t="s">
        <v>80</v>
      </c>
      <c r="D92" s="77" t="s">
        <v>114</v>
      </c>
      <c r="E92" s="79">
        <v>200</v>
      </c>
      <c r="F92" s="33"/>
      <c r="G92" s="36"/>
      <c r="H92" s="36"/>
      <c r="I92" s="36"/>
      <c r="J92" s="36"/>
      <c r="K92" s="41"/>
      <c r="L92" s="36">
        <f>L93</f>
        <v>16.8</v>
      </c>
      <c r="M92" s="36">
        <f>M93</f>
        <v>16.8</v>
      </c>
      <c r="N92" s="109">
        <f>N93</f>
        <v>1</v>
      </c>
      <c r="O92" s="16"/>
      <c r="P92" s="16"/>
      <c r="Q92" s="16"/>
      <c r="R92" s="16"/>
      <c r="S92" s="16"/>
      <c r="T92" s="16"/>
    </row>
    <row r="93" spans="1:20" s="59" customFormat="1" ht="31.5" customHeight="1" x14ac:dyDescent="0.25">
      <c r="A93" s="39" t="s">
        <v>71</v>
      </c>
      <c r="B93" s="75">
        <v>949</v>
      </c>
      <c r="C93" s="77" t="s">
        <v>80</v>
      </c>
      <c r="D93" s="77" t="s">
        <v>114</v>
      </c>
      <c r="E93" s="79">
        <v>240</v>
      </c>
      <c r="F93" s="33"/>
      <c r="G93" s="36"/>
      <c r="H93" s="36"/>
      <c r="I93" s="36"/>
      <c r="J93" s="36"/>
      <c r="K93" s="41"/>
      <c r="L93" s="36">
        <v>16.8</v>
      </c>
      <c r="M93" s="36">
        <v>16.8</v>
      </c>
      <c r="N93" s="109">
        <f>M93/L93</f>
        <v>1</v>
      </c>
      <c r="O93" s="16"/>
      <c r="P93" s="16"/>
      <c r="Q93" s="16"/>
      <c r="R93" s="16"/>
      <c r="S93" s="16"/>
      <c r="T93" s="16"/>
    </row>
    <row r="94" spans="1:20" s="58" customFormat="1" ht="18.75" x14ac:dyDescent="0.25">
      <c r="A94" s="18" t="s">
        <v>21</v>
      </c>
      <c r="B94" s="17">
        <v>949</v>
      </c>
      <c r="C94" s="19" t="s">
        <v>22</v>
      </c>
      <c r="D94" s="19"/>
      <c r="E94" s="43"/>
      <c r="F94" s="43"/>
      <c r="G94" s="49"/>
      <c r="H94" s="49"/>
      <c r="I94" s="49" t="e">
        <f>#REF!+I95</f>
        <v>#REF!</v>
      </c>
      <c r="J94" s="49" t="e">
        <f>#REF!+J95</f>
        <v>#REF!</v>
      </c>
      <c r="K94" s="64"/>
      <c r="L94" s="24">
        <f t="shared" ref="L94:N95" si="7">L95</f>
        <v>43066</v>
      </c>
      <c r="M94" s="24">
        <f t="shared" si="7"/>
        <v>40192.799999999996</v>
      </c>
      <c r="N94" s="108">
        <f t="shared" si="7"/>
        <v>0.93328379696280117</v>
      </c>
      <c r="O94" s="16"/>
      <c r="P94" s="16"/>
      <c r="Q94" s="16"/>
      <c r="R94" s="16"/>
      <c r="S94" s="16"/>
      <c r="T94" s="16"/>
    </row>
    <row r="95" spans="1:20" s="59" customFormat="1" ht="18.75" x14ac:dyDescent="0.25">
      <c r="A95" s="18" t="s">
        <v>23</v>
      </c>
      <c r="B95" s="17">
        <v>949</v>
      </c>
      <c r="C95" s="19" t="s">
        <v>24</v>
      </c>
      <c r="D95" s="19"/>
      <c r="E95" s="43"/>
      <c r="F95" s="43"/>
      <c r="G95" s="49"/>
      <c r="H95" s="55" t="e">
        <f>H97+#REF!+#REF!+#REF!+#REF!+#REF!</f>
        <v>#REF!</v>
      </c>
      <c r="I95" s="55" t="e">
        <f>I97+#REF!+#REF!+#REF!+#REF!+#REF!</f>
        <v>#REF!</v>
      </c>
      <c r="J95" s="55" t="e">
        <f>J97+#REF!+#REF!+#REF!+#REF!+#REF!</f>
        <v>#REF!</v>
      </c>
      <c r="K95" s="63"/>
      <c r="L95" s="24">
        <f t="shared" si="7"/>
        <v>43066</v>
      </c>
      <c r="M95" s="24">
        <f t="shared" si="7"/>
        <v>40192.799999999996</v>
      </c>
      <c r="N95" s="108">
        <f t="shared" si="7"/>
        <v>0.93328379696280117</v>
      </c>
      <c r="O95" s="16"/>
      <c r="P95" s="16"/>
      <c r="Q95" s="16"/>
      <c r="R95" s="16"/>
      <c r="S95" s="16"/>
      <c r="T95" s="16"/>
    </row>
    <row r="96" spans="1:20" s="59" customFormat="1" ht="45" customHeight="1" x14ac:dyDescent="0.25">
      <c r="A96" s="18" t="s">
        <v>147</v>
      </c>
      <c r="B96" s="17">
        <v>949</v>
      </c>
      <c r="C96" s="19" t="s">
        <v>24</v>
      </c>
      <c r="D96" s="19" t="s">
        <v>115</v>
      </c>
      <c r="E96" s="43"/>
      <c r="F96" s="43"/>
      <c r="G96" s="49"/>
      <c r="H96" s="55"/>
      <c r="I96" s="55"/>
      <c r="J96" s="55"/>
      <c r="K96" s="63"/>
      <c r="L96" s="24">
        <f>L105+L97+L102</f>
        <v>43066</v>
      </c>
      <c r="M96" s="24">
        <f>M105+M97+M102</f>
        <v>40192.799999999996</v>
      </c>
      <c r="N96" s="108">
        <f>M96/L96</f>
        <v>0.93328379696280117</v>
      </c>
      <c r="O96" s="16"/>
      <c r="P96" s="16"/>
      <c r="Q96" s="16"/>
      <c r="R96" s="16"/>
      <c r="S96" s="16"/>
      <c r="T96" s="16"/>
    </row>
    <row r="97" spans="1:20" s="59" customFormat="1" ht="114.6" customHeight="1" x14ac:dyDescent="0.25">
      <c r="A97" s="26" t="s">
        <v>148</v>
      </c>
      <c r="B97" s="5">
        <v>949</v>
      </c>
      <c r="C97" s="27" t="s">
        <v>24</v>
      </c>
      <c r="D97" s="27" t="s">
        <v>117</v>
      </c>
      <c r="E97" s="38"/>
      <c r="F97" s="38"/>
      <c r="G97" s="55">
        <v>1296</v>
      </c>
      <c r="H97" s="55" t="e">
        <f>#REF!</f>
        <v>#REF!</v>
      </c>
      <c r="I97" s="55" t="e">
        <f>#REF!</f>
        <v>#REF!</v>
      </c>
      <c r="J97" s="55" t="e">
        <f>#REF!</f>
        <v>#REF!</v>
      </c>
      <c r="K97" s="63">
        <v>2072</v>
      </c>
      <c r="L97" s="32">
        <f>L98+L100</f>
        <v>41875.300000000003</v>
      </c>
      <c r="M97" s="32">
        <f>M98+M100</f>
        <v>39002.199999999997</v>
      </c>
      <c r="N97" s="110">
        <f>M97/L97</f>
        <v>0.93138914825684815</v>
      </c>
      <c r="O97" s="16"/>
      <c r="P97" s="16"/>
      <c r="Q97" s="16"/>
      <c r="R97" s="16"/>
      <c r="S97" s="16"/>
      <c r="T97" s="16"/>
    </row>
    <row r="98" spans="1:20" s="59" customFormat="1" ht="31.5" x14ac:dyDescent="0.25">
      <c r="A98" s="39" t="s">
        <v>92</v>
      </c>
      <c r="B98" s="5">
        <v>949</v>
      </c>
      <c r="C98" s="33" t="s">
        <v>24</v>
      </c>
      <c r="D98" s="33" t="s">
        <v>117</v>
      </c>
      <c r="E98" s="33" t="s">
        <v>60</v>
      </c>
      <c r="F98" s="33"/>
      <c r="G98" s="40"/>
      <c r="H98" s="40"/>
      <c r="I98" s="54"/>
      <c r="J98" s="54"/>
      <c r="K98" s="65"/>
      <c r="L98" s="36">
        <f>L99</f>
        <v>41816.300000000003</v>
      </c>
      <c r="M98" s="36">
        <f>M99</f>
        <v>38943.199999999997</v>
      </c>
      <c r="N98" s="109">
        <f>N99</f>
        <v>0.93129234293804075</v>
      </c>
      <c r="O98" s="16"/>
      <c r="P98" s="16"/>
      <c r="Q98" s="16"/>
      <c r="R98" s="16"/>
      <c r="S98" s="16"/>
      <c r="T98" s="16"/>
    </row>
    <row r="99" spans="1:20" s="59" customFormat="1" ht="31.5" x14ac:dyDescent="0.25">
      <c r="A99" s="39" t="s">
        <v>71</v>
      </c>
      <c r="B99" s="5">
        <v>949</v>
      </c>
      <c r="C99" s="33" t="s">
        <v>24</v>
      </c>
      <c r="D99" s="33" t="s">
        <v>117</v>
      </c>
      <c r="E99" s="33" t="s">
        <v>70</v>
      </c>
      <c r="F99" s="33"/>
      <c r="G99" s="40"/>
      <c r="H99" s="40"/>
      <c r="I99" s="54"/>
      <c r="J99" s="54"/>
      <c r="K99" s="65"/>
      <c r="L99" s="36">
        <v>41816.300000000003</v>
      </c>
      <c r="M99" s="36">
        <v>38943.199999999997</v>
      </c>
      <c r="N99" s="109">
        <f>M99/L99</f>
        <v>0.93129234293804075</v>
      </c>
      <c r="O99" s="16"/>
      <c r="P99" s="16"/>
      <c r="Q99" s="16"/>
      <c r="R99" s="16"/>
      <c r="S99" s="16"/>
      <c r="T99" s="16"/>
    </row>
    <row r="100" spans="1:20" s="59" customFormat="1" ht="18.75" x14ac:dyDescent="0.25">
      <c r="A100" s="39" t="s">
        <v>62</v>
      </c>
      <c r="B100" s="5">
        <v>949</v>
      </c>
      <c r="C100" s="33" t="s">
        <v>24</v>
      </c>
      <c r="D100" s="33" t="s">
        <v>117</v>
      </c>
      <c r="E100" s="33" t="s">
        <v>61</v>
      </c>
      <c r="F100" s="33" t="s">
        <v>145</v>
      </c>
      <c r="G100" s="40"/>
      <c r="H100" s="40"/>
      <c r="I100" s="40"/>
      <c r="J100" s="40"/>
      <c r="K100" s="66"/>
      <c r="L100" s="36">
        <f>L101</f>
        <v>59</v>
      </c>
      <c r="M100" s="36">
        <f>M101</f>
        <v>59</v>
      </c>
      <c r="N100" s="109">
        <f>N101</f>
        <v>1</v>
      </c>
      <c r="O100" s="16"/>
      <c r="P100" s="16"/>
      <c r="Q100" s="16"/>
      <c r="R100" s="16"/>
      <c r="S100" s="16"/>
      <c r="T100" s="16"/>
    </row>
    <row r="101" spans="1:20" s="59" customFormat="1" ht="18.75" x14ac:dyDescent="0.25">
      <c r="A101" s="39" t="s">
        <v>73</v>
      </c>
      <c r="B101" s="5">
        <v>949</v>
      </c>
      <c r="C101" s="33" t="s">
        <v>24</v>
      </c>
      <c r="D101" s="33" t="s">
        <v>117</v>
      </c>
      <c r="E101" s="33" t="s">
        <v>72</v>
      </c>
      <c r="F101" s="33" t="s">
        <v>145</v>
      </c>
      <c r="G101" s="40"/>
      <c r="H101" s="40"/>
      <c r="I101" s="40"/>
      <c r="J101" s="40"/>
      <c r="K101" s="66"/>
      <c r="L101" s="36">
        <v>59</v>
      </c>
      <c r="M101" s="36">
        <v>59</v>
      </c>
      <c r="N101" s="109">
        <f>M101/L101</f>
        <v>1</v>
      </c>
      <c r="O101" s="16"/>
      <c r="P101" s="16"/>
      <c r="Q101" s="16"/>
      <c r="R101" s="16"/>
      <c r="S101" s="16"/>
      <c r="T101" s="16"/>
    </row>
    <row r="102" spans="1:20" s="59" customFormat="1" ht="76.150000000000006" customHeight="1" x14ac:dyDescent="0.25">
      <c r="A102" s="26" t="s">
        <v>149</v>
      </c>
      <c r="B102" s="5">
        <v>949</v>
      </c>
      <c r="C102" s="33" t="s">
        <v>24</v>
      </c>
      <c r="D102" s="27" t="s">
        <v>128</v>
      </c>
      <c r="E102" s="33"/>
      <c r="F102" s="33"/>
      <c r="G102" s="40"/>
      <c r="H102" s="40"/>
      <c r="I102" s="40"/>
      <c r="J102" s="40"/>
      <c r="K102" s="66"/>
      <c r="L102" s="36">
        <f t="shared" ref="L102:N103" si="8">L103</f>
        <v>209.5</v>
      </c>
      <c r="M102" s="36">
        <f t="shared" si="8"/>
        <v>209.5</v>
      </c>
      <c r="N102" s="109">
        <f t="shared" si="8"/>
        <v>1</v>
      </c>
      <c r="O102" s="16"/>
      <c r="P102" s="16"/>
      <c r="Q102" s="16"/>
      <c r="R102" s="16"/>
      <c r="S102" s="16"/>
      <c r="T102" s="16"/>
    </row>
    <row r="103" spans="1:20" s="59" customFormat="1" ht="31.5" x14ac:dyDescent="0.25">
      <c r="A103" s="39" t="s">
        <v>92</v>
      </c>
      <c r="B103" s="5">
        <v>949</v>
      </c>
      <c r="C103" s="33" t="s">
        <v>24</v>
      </c>
      <c r="D103" s="33" t="s">
        <v>128</v>
      </c>
      <c r="E103" s="33" t="s">
        <v>60</v>
      </c>
      <c r="F103" s="33"/>
      <c r="G103" s="40"/>
      <c r="H103" s="40"/>
      <c r="I103" s="40"/>
      <c r="J103" s="40"/>
      <c r="K103" s="66"/>
      <c r="L103" s="36">
        <f t="shared" si="8"/>
        <v>209.5</v>
      </c>
      <c r="M103" s="36">
        <f t="shared" si="8"/>
        <v>209.5</v>
      </c>
      <c r="N103" s="109">
        <f t="shared" si="8"/>
        <v>1</v>
      </c>
      <c r="O103" s="16"/>
      <c r="P103" s="16"/>
      <c r="Q103" s="16"/>
      <c r="R103" s="16"/>
      <c r="S103" s="16"/>
      <c r="T103" s="16"/>
    </row>
    <row r="104" spans="1:20" s="59" customFormat="1" ht="31.5" x14ac:dyDescent="0.25">
      <c r="A104" s="39" t="s">
        <v>71</v>
      </c>
      <c r="B104" s="5">
        <v>949</v>
      </c>
      <c r="C104" s="33" t="s">
        <v>24</v>
      </c>
      <c r="D104" s="33" t="s">
        <v>128</v>
      </c>
      <c r="E104" s="33" t="s">
        <v>70</v>
      </c>
      <c r="F104" s="33"/>
      <c r="G104" s="40"/>
      <c r="H104" s="40"/>
      <c r="I104" s="40"/>
      <c r="J104" s="40"/>
      <c r="K104" s="66"/>
      <c r="L104" s="36">
        <v>209.5</v>
      </c>
      <c r="M104" s="36">
        <v>209.5</v>
      </c>
      <c r="N104" s="109">
        <f>M104/L104</f>
        <v>1</v>
      </c>
      <c r="O104" s="16"/>
      <c r="P104" s="16"/>
      <c r="Q104" s="16"/>
      <c r="R104" s="16"/>
      <c r="S104" s="16"/>
      <c r="T104" s="16"/>
    </row>
    <row r="105" spans="1:20" s="59" customFormat="1" ht="76.900000000000006" customHeight="1" x14ac:dyDescent="0.25">
      <c r="A105" s="26" t="s">
        <v>152</v>
      </c>
      <c r="B105" s="5">
        <v>949</v>
      </c>
      <c r="C105" s="27" t="s">
        <v>24</v>
      </c>
      <c r="D105" s="27" t="s">
        <v>116</v>
      </c>
      <c r="E105" s="33"/>
      <c r="F105" s="33"/>
      <c r="G105" s="34"/>
      <c r="H105" s="34"/>
      <c r="I105" s="34"/>
      <c r="J105" s="34"/>
      <c r="K105" s="35">
        <v>1505</v>
      </c>
      <c r="L105" s="32">
        <f>L107</f>
        <v>981.2</v>
      </c>
      <c r="M105" s="32">
        <f>M107</f>
        <v>981.1</v>
      </c>
      <c r="N105" s="110">
        <f>N107</f>
        <v>0.99989808397880142</v>
      </c>
      <c r="O105" s="16"/>
      <c r="P105" s="16"/>
      <c r="Q105" s="16"/>
      <c r="R105" s="16"/>
      <c r="S105" s="16"/>
      <c r="T105" s="16"/>
    </row>
    <row r="106" spans="1:20" s="59" customFormat="1" ht="31.5" x14ac:dyDescent="0.25">
      <c r="A106" s="39" t="s">
        <v>92</v>
      </c>
      <c r="B106" s="5">
        <v>949</v>
      </c>
      <c r="C106" s="33" t="s">
        <v>24</v>
      </c>
      <c r="D106" s="33" t="s">
        <v>116</v>
      </c>
      <c r="E106" s="33" t="s">
        <v>60</v>
      </c>
      <c r="F106" s="33"/>
      <c r="G106" s="34"/>
      <c r="H106" s="34"/>
      <c r="I106" s="34"/>
      <c r="J106" s="34"/>
      <c r="K106" s="35"/>
      <c r="L106" s="36">
        <f>L107</f>
        <v>981.2</v>
      </c>
      <c r="M106" s="36">
        <f>M107</f>
        <v>981.1</v>
      </c>
      <c r="N106" s="109">
        <f>N107</f>
        <v>0.99989808397880142</v>
      </c>
      <c r="O106" s="16"/>
      <c r="P106" s="16"/>
      <c r="Q106" s="16"/>
      <c r="R106" s="16"/>
      <c r="S106" s="16"/>
      <c r="T106" s="16"/>
    </row>
    <row r="107" spans="1:20" s="59" customFormat="1" ht="31.5" x14ac:dyDescent="0.25">
      <c r="A107" s="39" t="s">
        <v>71</v>
      </c>
      <c r="B107" s="5">
        <v>949</v>
      </c>
      <c r="C107" s="33" t="s">
        <v>24</v>
      </c>
      <c r="D107" s="33" t="s">
        <v>116</v>
      </c>
      <c r="E107" s="33" t="s">
        <v>70</v>
      </c>
      <c r="F107" s="33"/>
      <c r="G107" s="34"/>
      <c r="H107" s="34"/>
      <c r="I107" s="34"/>
      <c r="J107" s="34"/>
      <c r="K107" s="35"/>
      <c r="L107" s="36">
        <v>981.2</v>
      </c>
      <c r="M107" s="36">
        <v>981.1</v>
      </c>
      <c r="N107" s="109">
        <f>M107/L107</f>
        <v>0.99989808397880142</v>
      </c>
      <c r="O107" s="16"/>
      <c r="P107" s="16"/>
      <c r="Q107" s="16"/>
      <c r="R107" s="16"/>
      <c r="S107" s="16"/>
      <c r="T107" s="16"/>
    </row>
    <row r="108" spans="1:20" s="25" customFormat="1" ht="41.25" customHeight="1" x14ac:dyDescent="0.25">
      <c r="A108" s="18" t="s">
        <v>25</v>
      </c>
      <c r="B108" s="17">
        <v>949</v>
      </c>
      <c r="C108" s="19" t="s">
        <v>26</v>
      </c>
      <c r="D108" s="19"/>
      <c r="E108" s="43"/>
      <c r="F108" s="43"/>
      <c r="G108" s="15"/>
      <c r="H108" s="15" t="e">
        <f>#REF!</f>
        <v>#REF!</v>
      </c>
      <c r="I108" s="15" t="e">
        <f>#REF!</f>
        <v>#REF!</v>
      </c>
      <c r="J108" s="15" t="e">
        <f>#REF!</f>
        <v>#REF!</v>
      </c>
      <c r="K108" s="23"/>
      <c r="L108" s="24">
        <f>L109+L113</f>
        <v>478.5</v>
      </c>
      <c r="M108" s="24">
        <f>M109+M113</f>
        <v>453.3</v>
      </c>
      <c r="N108" s="108">
        <f>M108/L108</f>
        <v>0.9473354231974922</v>
      </c>
      <c r="O108" s="16"/>
      <c r="P108" s="16"/>
      <c r="Q108" s="16"/>
      <c r="R108" s="16"/>
      <c r="S108" s="16"/>
      <c r="T108" s="16"/>
    </row>
    <row r="109" spans="1:20" s="25" customFormat="1" ht="41.25" customHeight="1" x14ac:dyDescent="0.25">
      <c r="A109" s="18" t="s">
        <v>52</v>
      </c>
      <c r="B109" s="17"/>
      <c r="C109" s="19" t="s">
        <v>53</v>
      </c>
      <c r="D109" s="19"/>
      <c r="E109" s="43"/>
      <c r="F109" s="43"/>
      <c r="G109" s="15"/>
      <c r="H109" s="15"/>
      <c r="I109" s="15"/>
      <c r="J109" s="15"/>
      <c r="K109" s="23"/>
      <c r="L109" s="24">
        <f>L110</f>
        <v>25</v>
      </c>
      <c r="M109" s="24">
        <f>M110</f>
        <v>0</v>
      </c>
      <c r="N109" s="108">
        <f>N110</f>
        <v>0</v>
      </c>
      <c r="O109" s="16"/>
      <c r="P109" s="16"/>
      <c r="Q109" s="16"/>
      <c r="R109" s="16"/>
      <c r="S109" s="16"/>
      <c r="T109" s="16"/>
    </row>
    <row r="110" spans="1:20" s="25" customFormat="1" ht="112.9" customHeight="1" x14ac:dyDescent="0.25">
      <c r="A110" s="83" t="s">
        <v>137</v>
      </c>
      <c r="B110" s="5">
        <v>949</v>
      </c>
      <c r="C110" s="27" t="s">
        <v>53</v>
      </c>
      <c r="D110" s="27" t="s">
        <v>118</v>
      </c>
      <c r="E110" s="38"/>
      <c r="F110" s="60"/>
      <c r="G110" s="55"/>
      <c r="H110" s="45"/>
      <c r="I110" s="45"/>
      <c r="J110" s="45"/>
      <c r="K110" s="56"/>
      <c r="L110" s="32">
        <f>L112</f>
        <v>25</v>
      </c>
      <c r="M110" s="32">
        <f>M112</f>
        <v>0</v>
      </c>
      <c r="N110" s="110">
        <f>N112</f>
        <v>0</v>
      </c>
      <c r="O110" s="16"/>
      <c r="P110" s="16"/>
      <c r="Q110" s="16"/>
      <c r="R110" s="16"/>
      <c r="S110" s="16"/>
      <c r="T110" s="16"/>
    </row>
    <row r="111" spans="1:20" s="25" customFormat="1" ht="32.25" customHeight="1" x14ac:dyDescent="0.25">
      <c r="A111" s="39" t="s">
        <v>92</v>
      </c>
      <c r="B111" s="82">
        <v>949</v>
      </c>
      <c r="C111" s="33" t="s">
        <v>53</v>
      </c>
      <c r="D111" s="33" t="s">
        <v>118</v>
      </c>
      <c r="E111" s="33" t="s">
        <v>60</v>
      </c>
      <c r="F111" s="37"/>
      <c r="G111" s="40"/>
      <c r="H111" s="34"/>
      <c r="I111" s="34"/>
      <c r="J111" s="34"/>
      <c r="K111" s="35"/>
      <c r="L111" s="36">
        <f>L112</f>
        <v>25</v>
      </c>
      <c r="M111" s="36">
        <f>M112</f>
        <v>0</v>
      </c>
      <c r="N111" s="109">
        <f>N112</f>
        <v>0</v>
      </c>
      <c r="O111" s="16"/>
      <c r="P111" s="16"/>
      <c r="Q111" s="16"/>
      <c r="R111" s="16"/>
      <c r="S111" s="16"/>
      <c r="T111" s="16"/>
    </row>
    <row r="112" spans="1:20" s="25" customFormat="1" ht="30.75" customHeight="1" x14ac:dyDescent="0.25">
      <c r="A112" s="39" t="s">
        <v>71</v>
      </c>
      <c r="B112" s="82">
        <v>949</v>
      </c>
      <c r="C112" s="33" t="s">
        <v>53</v>
      </c>
      <c r="D112" s="33" t="s">
        <v>118</v>
      </c>
      <c r="E112" s="33" t="s">
        <v>70</v>
      </c>
      <c r="F112" s="37"/>
      <c r="G112" s="40"/>
      <c r="H112" s="34"/>
      <c r="I112" s="34"/>
      <c r="J112" s="34"/>
      <c r="K112" s="35"/>
      <c r="L112" s="36">
        <v>25</v>
      </c>
      <c r="M112" s="36">
        <v>0</v>
      </c>
      <c r="N112" s="109">
        <v>0</v>
      </c>
      <c r="O112" s="16"/>
      <c r="P112" s="16"/>
      <c r="Q112" s="16"/>
      <c r="R112" s="16"/>
      <c r="S112" s="16"/>
      <c r="T112" s="16"/>
    </row>
    <row r="113" spans="1:20" ht="18.75" x14ac:dyDescent="0.25">
      <c r="A113" s="18" t="s">
        <v>77</v>
      </c>
      <c r="B113" s="17">
        <v>949</v>
      </c>
      <c r="C113" s="19" t="s">
        <v>76</v>
      </c>
      <c r="D113" s="18"/>
      <c r="E113" s="18"/>
      <c r="F113" s="18"/>
      <c r="G113" s="18"/>
      <c r="H113" s="18"/>
      <c r="I113" s="18"/>
      <c r="J113" s="18"/>
      <c r="K113" s="18"/>
      <c r="L113" s="24">
        <f>L114+L117+L120+L123</f>
        <v>453.5</v>
      </c>
      <c r="M113" s="24">
        <f>M114+M117+M120+M123</f>
        <v>453.3</v>
      </c>
      <c r="N113" s="108">
        <f>M113/L113</f>
        <v>0.99955898566703416</v>
      </c>
      <c r="O113" s="16"/>
      <c r="P113" s="16"/>
      <c r="Q113" s="16"/>
      <c r="R113" s="16"/>
      <c r="S113" s="16"/>
      <c r="T113" s="16"/>
    </row>
    <row r="114" spans="1:20" ht="83.25" customHeight="1" x14ac:dyDescent="0.25">
      <c r="A114" s="91" t="s">
        <v>153</v>
      </c>
      <c r="B114" s="5">
        <v>949</v>
      </c>
      <c r="C114" s="27" t="s">
        <v>76</v>
      </c>
      <c r="D114" s="27" t="s">
        <v>120</v>
      </c>
      <c r="E114" s="27"/>
      <c r="F114" s="27"/>
      <c r="G114" s="55"/>
      <c r="H114" s="55"/>
      <c r="I114" s="55"/>
      <c r="J114" s="55"/>
      <c r="K114" s="63"/>
      <c r="L114" s="32">
        <f>L116</f>
        <v>215.7</v>
      </c>
      <c r="M114" s="32">
        <f>M116</f>
        <v>215.7</v>
      </c>
      <c r="N114" s="110">
        <f>N116</f>
        <v>1</v>
      </c>
      <c r="O114" s="16"/>
      <c r="P114" s="16"/>
      <c r="Q114" s="16"/>
      <c r="R114" s="16"/>
      <c r="S114" s="16"/>
      <c r="T114" s="16"/>
    </row>
    <row r="115" spans="1:20" ht="31.5" x14ac:dyDescent="0.25">
      <c r="A115" s="39" t="s">
        <v>92</v>
      </c>
      <c r="B115" s="5">
        <v>949</v>
      </c>
      <c r="C115" s="33" t="s">
        <v>76</v>
      </c>
      <c r="D115" s="33" t="s">
        <v>120</v>
      </c>
      <c r="E115" s="33" t="s">
        <v>60</v>
      </c>
      <c r="F115" s="33"/>
      <c r="G115" s="34"/>
      <c r="H115" s="45"/>
      <c r="I115" s="45"/>
      <c r="J115" s="45"/>
      <c r="K115" s="56"/>
      <c r="L115" s="36">
        <f>L116</f>
        <v>215.7</v>
      </c>
      <c r="M115" s="36">
        <f>M116</f>
        <v>215.7</v>
      </c>
      <c r="N115" s="109">
        <f>N116</f>
        <v>1</v>
      </c>
      <c r="O115" s="16"/>
      <c r="P115" s="16"/>
      <c r="Q115" s="16"/>
      <c r="R115" s="16"/>
      <c r="S115" s="16"/>
      <c r="T115" s="16"/>
    </row>
    <row r="116" spans="1:20" ht="31.5" x14ac:dyDescent="0.25">
      <c r="A116" s="39" t="s">
        <v>71</v>
      </c>
      <c r="B116" s="5">
        <v>949</v>
      </c>
      <c r="C116" s="33" t="s">
        <v>76</v>
      </c>
      <c r="D116" s="33" t="s">
        <v>120</v>
      </c>
      <c r="E116" s="33" t="s">
        <v>70</v>
      </c>
      <c r="F116" s="33"/>
      <c r="G116" s="34"/>
      <c r="H116" s="45"/>
      <c r="I116" s="45"/>
      <c r="J116" s="45"/>
      <c r="K116" s="56"/>
      <c r="L116" s="36">
        <v>215.7</v>
      </c>
      <c r="M116" s="36">
        <v>215.7</v>
      </c>
      <c r="N116" s="109">
        <f>M116/L116</f>
        <v>1</v>
      </c>
      <c r="O116" s="16"/>
      <c r="P116" s="16"/>
      <c r="Q116" s="16"/>
      <c r="R116" s="16"/>
      <c r="S116" s="16"/>
      <c r="T116" s="16"/>
    </row>
    <row r="117" spans="1:20" ht="78.75" customHeight="1" x14ac:dyDescent="0.25">
      <c r="A117" s="103" t="s">
        <v>173</v>
      </c>
      <c r="B117" s="5">
        <v>949</v>
      </c>
      <c r="C117" s="27" t="s">
        <v>76</v>
      </c>
      <c r="D117" s="27" t="s">
        <v>121</v>
      </c>
      <c r="E117" s="33"/>
      <c r="F117" s="33"/>
      <c r="G117" s="34"/>
      <c r="H117" s="45"/>
      <c r="I117" s="45"/>
      <c r="J117" s="45"/>
      <c r="K117" s="56"/>
      <c r="L117" s="32">
        <f t="shared" ref="L117:N118" si="9">L118</f>
        <v>16.8</v>
      </c>
      <c r="M117" s="32">
        <f t="shared" si="9"/>
        <v>16.8</v>
      </c>
      <c r="N117" s="110">
        <f t="shared" si="9"/>
        <v>1</v>
      </c>
      <c r="O117" s="16"/>
      <c r="P117" s="16"/>
      <c r="Q117" s="16"/>
      <c r="R117" s="16"/>
      <c r="S117" s="16"/>
      <c r="T117" s="16"/>
    </row>
    <row r="118" spans="1:20" ht="31.5" x14ac:dyDescent="0.25">
      <c r="A118" s="39" t="s">
        <v>92</v>
      </c>
      <c r="B118" s="5">
        <v>949</v>
      </c>
      <c r="C118" s="33" t="s">
        <v>76</v>
      </c>
      <c r="D118" s="33" t="s">
        <v>121</v>
      </c>
      <c r="E118" s="33" t="s">
        <v>60</v>
      </c>
      <c r="F118" s="33"/>
      <c r="G118" s="34"/>
      <c r="H118" s="45"/>
      <c r="I118" s="45"/>
      <c r="J118" s="45"/>
      <c r="K118" s="56"/>
      <c r="L118" s="36">
        <f t="shared" si="9"/>
        <v>16.8</v>
      </c>
      <c r="M118" s="36">
        <f t="shared" si="9"/>
        <v>16.8</v>
      </c>
      <c r="N118" s="109">
        <f t="shared" si="9"/>
        <v>1</v>
      </c>
      <c r="O118" s="16"/>
      <c r="P118" s="16"/>
      <c r="Q118" s="16"/>
      <c r="R118" s="16"/>
      <c r="S118" s="16"/>
      <c r="T118" s="16"/>
    </row>
    <row r="119" spans="1:20" ht="31.5" x14ac:dyDescent="0.25">
      <c r="A119" s="39" t="s">
        <v>71</v>
      </c>
      <c r="B119" s="5">
        <v>949</v>
      </c>
      <c r="C119" s="33" t="s">
        <v>76</v>
      </c>
      <c r="D119" s="33" t="s">
        <v>121</v>
      </c>
      <c r="E119" s="33" t="s">
        <v>70</v>
      </c>
      <c r="F119" s="33"/>
      <c r="G119" s="34"/>
      <c r="H119" s="45"/>
      <c r="I119" s="45"/>
      <c r="J119" s="45"/>
      <c r="K119" s="56"/>
      <c r="L119" s="36">
        <v>16.8</v>
      </c>
      <c r="M119" s="36">
        <v>16.8</v>
      </c>
      <c r="N119" s="109">
        <f>M119/L119</f>
        <v>1</v>
      </c>
      <c r="O119" s="16"/>
      <c r="P119" s="16"/>
      <c r="Q119" s="16"/>
      <c r="R119" s="16"/>
      <c r="S119" s="16"/>
      <c r="T119" s="16"/>
    </row>
    <row r="120" spans="1:20" ht="63" x14ac:dyDescent="0.25">
      <c r="A120" s="103" t="s">
        <v>154</v>
      </c>
      <c r="B120" s="5">
        <v>949</v>
      </c>
      <c r="C120" s="27" t="s">
        <v>76</v>
      </c>
      <c r="D120" s="27" t="s">
        <v>119</v>
      </c>
      <c r="E120" s="38"/>
      <c r="F120" s="29"/>
      <c r="G120" s="55">
        <v>268</v>
      </c>
      <c r="H120" s="45">
        <f>H132</f>
        <v>0</v>
      </c>
      <c r="I120" s="45">
        <f>I132</f>
        <v>0</v>
      </c>
      <c r="J120" s="45">
        <f>J132</f>
        <v>0</v>
      </c>
      <c r="K120" s="56">
        <v>459.5</v>
      </c>
      <c r="L120" s="32">
        <f>L122</f>
        <v>99</v>
      </c>
      <c r="M120" s="32">
        <f>M122</f>
        <v>99</v>
      </c>
      <c r="N120" s="110">
        <f>N122</f>
        <v>1</v>
      </c>
      <c r="O120" s="16"/>
      <c r="P120" s="16"/>
      <c r="Q120" s="16"/>
      <c r="R120" s="16"/>
      <c r="S120" s="16"/>
      <c r="T120" s="16"/>
    </row>
    <row r="121" spans="1:20" ht="31.5" x14ac:dyDescent="0.25">
      <c r="A121" s="39" t="s">
        <v>92</v>
      </c>
      <c r="B121" s="5">
        <v>949</v>
      </c>
      <c r="C121" s="33" t="s">
        <v>76</v>
      </c>
      <c r="D121" s="33" t="s">
        <v>119</v>
      </c>
      <c r="E121" s="33" t="s">
        <v>60</v>
      </c>
      <c r="F121" s="37"/>
      <c r="G121" s="40"/>
      <c r="H121" s="34" t="e">
        <f>#REF!</f>
        <v>#REF!</v>
      </c>
      <c r="I121" s="34" t="e">
        <f>#REF!</f>
        <v>#REF!</v>
      </c>
      <c r="J121" s="34" t="e">
        <f>#REF!</f>
        <v>#REF!</v>
      </c>
      <c r="K121" s="35"/>
      <c r="L121" s="36">
        <f>L122</f>
        <v>99</v>
      </c>
      <c r="M121" s="36">
        <f>M122</f>
        <v>99</v>
      </c>
      <c r="N121" s="109">
        <f>N122</f>
        <v>1</v>
      </c>
      <c r="O121" s="16"/>
      <c r="P121" s="16"/>
      <c r="Q121" s="16"/>
      <c r="R121" s="16"/>
      <c r="S121" s="16"/>
      <c r="T121" s="16"/>
    </row>
    <row r="122" spans="1:20" ht="31.5" x14ac:dyDescent="0.25">
      <c r="A122" s="39" t="s">
        <v>71</v>
      </c>
      <c r="B122" s="5">
        <v>949</v>
      </c>
      <c r="C122" s="33" t="s">
        <v>76</v>
      </c>
      <c r="D122" s="33" t="s">
        <v>119</v>
      </c>
      <c r="E122" s="33" t="s">
        <v>70</v>
      </c>
      <c r="F122" s="37"/>
      <c r="G122" s="40"/>
      <c r="H122" s="34" t="e">
        <f>#REF!</f>
        <v>#REF!</v>
      </c>
      <c r="I122" s="34" t="e">
        <f>#REF!</f>
        <v>#REF!</v>
      </c>
      <c r="J122" s="34" t="e">
        <f>#REF!</f>
        <v>#REF!</v>
      </c>
      <c r="K122" s="35"/>
      <c r="L122" s="36">
        <v>99</v>
      </c>
      <c r="M122" s="36">
        <v>99</v>
      </c>
      <c r="N122" s="109">
        <f>M122/L122</f>
        <v>1</v>
      </c>
      <c r="O122" s="16"/>
      <c r="P122" s="16"/>
      <c r="Q122" s="16"/>
      <c r="R122" s="16"/>
      <c r="S122" s="16"/>
      <c r="T122" s="16"/>
    </row>
    <row r="123" spans="1:20" ht="47.25" x14ac:dyDescent="0.25">
      <c r="A123" s="39" t="s">
        <v>158</v>
      </c>
      <c r="B123" s="5">
        <v>949</v>
      </c>
      <c r="C123" s="27" t="s">
        <v>76</v>
      </c>
      <c r="D123" s="27" t="s">
        <v>157</v>
      </c>
      <c r="E123" s="27"/>
      <c r="F123" s="27"/>
      <c r="G123" s="27"/>
      <c r="H123" s="27"/>
      <c r="I123" s="27"/>
      <c r="J123" s="27"/>
      <c r="K123" s="27"/>
      <c r="L123" s="32">
        <f t="shared" ref="L123:N124" si="10">L124</f>
        <v>122</v>
      </c>
      <c r="M123" s="32">
        <f t="shared" si="10"/>
        <v>121.8</v>
      </c>
      <c r="N123" s="110">
        <f t="shared" si="10"/>
        <v>0.99836065573770494</v>
      </c>
      <c r="O123" s="16"/>
      <c r="P123" s="16"/>
      <c r="Q123" s="16"/>
      <c r="R123" s="16"/>
      <c r="S123" s="16"/>
      <c r="T123" s="16"/>
    </row>
    <row r="124" spans="1:20" ht="31.5" x14ac:dyDescent="0.25">
      <c r="A124" s="39" t="s">
        <v>92</v>
      </c>
      <c r="B124" s="5">
        <v>949</v>
      </c>
      <c r="C124" s="33" t="s">
        <v>76</v>
      </c>
      <c r="D124" s="33" t="s">
        <v>157</v>
      </c>
      <c r="E124" s="33" t="s">
        <v>60</v>
      </c>
      <c r="F124" s="37"/>
      <c r="G124" s="40"/>
      <c r="H124" s="34"/>
      <c r="I124" s="34"/>
      <c r="J124" s="34"/>
      <c r="K124" s="35"/>
      <c r="L124" s="36">
        <f t="shared" si="10"/>
        <v>122</v>
      </c>
      <c r="M124" s="36">
        <f t="shared" si="10"/>
        <v>121.8</v>
      </c>
      <c r="N124" s="109">
        <f t="shared" si="10"/>
        <v>0.99836065573770494</v>
      </c>
      <c r="O124" s="16"/>
      <c r="P124" s="16"/>
      <c r="Q124" s="16"/>
      <c r="R124" s="16"/>
      <c r="S124" s="16"/>
      <c r="T124" s="16"/>
    </row>
    <row r="125" spans="1:20" ht="31.5" x14ac:dyDescent="0.25">
      <c r="A125" s="39" t="s">
        <v>71</v>
      </c>
      <c r="B125" s="5">
        <v>949</v>
      </c>
      <c r="C125" s="33" t="s">
        <v>76</v>
      </c>
      <c r="D125" s="33" t="s">
        <v>157</v>
      </c>
      <c r="E125" s="33" t="s">
        <v>70</v>
      </c>
      <c r="F125" s="37"/>
      <c r="G125" s="40"/>
      <c r="H125" s="34"/>
      <c r="I125" s="34"/>
      <c r="J125" s="34"/>
      <c r="K125" s="35"/>
      <c r="L125" s="36">
        <v>122</v>
      </c>
      <c r="M125" s="36">
        <v>121.8</v>
      </c>
      <c r="N125" s="109">
        <f>M125/L125</f>
        <v>0.99836065573770494</v>
      </c>
      <c r="O125" s="16"/>
      <c r="P125" s="16"/>
      <c r="Q125" s="16"/>
      <c r="R125" s="16"/>
      <c r="S125" s="16"/>
      <c r="T125" s="16"/>
    </row>
    <row r="126" spans="1:20" s="25" customFormat="1" ht="18.75" x14ac:dyDescent="0.25">
      <c r="A126" s="18" t="s">
        <v>27</v>
      </c>
      <c r="B126" s="17">
        <v>949</v>
      </c>
      <c r="C126" s="19" t="s">
        <v>28</v>
      </c>
      <c r="D126" s="19"/>
      <c r="E126" s="43"/>
      <c r="F126" s="53"/>
      <c r="G126" s="13"/>
      <c r="H126" s="49"/>
      <c r="I126" s="15"/>
      <c r="J126" s="15"/>
      <c r="K126" s="23"/>
      <c r="L126" s="24">
        <f>L127</f>
        <v>8189</v>
      </c>
      <c r="M126" s="24">
        <f>M127</f>
        <v>8185.2</v>
      </c>
      <c r="N126" s="108">
        <f>N127</f>
        <v>0.99953596287703017</v>
      </c>
      <c r="O126" s="16"/>
      <c r="P126" s="16"/>
      <c r="Q126" s="16"/>
      <c r="R126" s="16"/>
      <c r="S126" s="16"/>
      <c r="T126" s="16"/>
    </row>
    <row r="127" spans="1:20" s="25" customFormat="1" ht="18.75" x14ac:dyDescent="0.25">
      <c r="A127" s="18" t="s">
        <v>29</v>
      </c>
      <c r="B127" s="17">
        <v>949</v>
      </c>
      <c r="C127" s="19" t="s">
        <v>30</v>
      </c>
      <c r="D127" s="19"/>
      <c r="E127" s="43"/>
      <c r="F127" s="53"/>
      <c r="G127" s="49"/>
      <c r="H127" s="49">
        <f>H131+H159</f>
        <v>0</v>
      </c>
      <c r="I127" s="49">
        <f>I131+I159</f>
        <v>0</v>
      </c>
      <c r="J127" s="49">
        <f>J131+J159</f>
        <v>0</v>
      </c>
      <c r="K127" s="64"/>
      <c r="L127" s="24">
        <f>L131+L134+L128</f>
        <v>8189</v>
      </c>
      <c r="M127" s="24">
        <f>M131+M134+M128</f>
        <v>8185.2</v>
      </c>
      <c r="N127" s="108">
        <f>M127/L127</f>
        <v>0.99953596287703017</v>
      </c>
      <c r="O127" s="16"/>
      <c r="P127" s="16"/>
      <c r="Q127" s="16"/>
      <c r="R127" s="16"/>
      <c r="S127" s="16"/>
      <c r="T127" s="16"/>
    </row>
    <row r="128" spans="1:20" s="25" customFormat="1" ht="110.25" x14ac:dyDescent="0.25">
      <c r="A128" s="91" t="s">
        <v>156</v>
      </c>
      <c r="B128" s="5">
        <v>949</v>
      </c>
      <c r="C128" s="38" t="s">
        <v>30</v>
      </c>
      <c r="D128" s="38">
        <v>7600000590</v>
      </c>
      <c r="E128" s="91"/>
      <c r="F128" s="91"/>
      <c r="G128" s="91"/>
      <c r="H128" s="91"/>
      <c r="I128" s="91"/>
      <c r="J128" s="91"/>
      <c r="K128" s="91"/>
      <c r="L128" s="32">
        <f t="shared" ref="L128:N129" si="11">L129</f>
        <v>90</v>
      </c>
      <c r="M128" s="32">
        <f t="shared" si="11"/>
        <v>90</v>
      </c>
      <c r="N128" s="110">
        <f t="shared" si="11"/>
        <v>1</v>
      </c>
      <c r="O128" s="16"/>
      <c r="P128" s="16"/>
      <c r="Q128" s="16"/>
      <c r="R128" s="16"/>
      <c r="S128" s="16"/>
      <c r="T128" s="16"/>
    </row>
    <row r="129" spans="1:20" s="25" customFormat="1" ht="31.5" x14ac:dyDescent="0.25">
      <c r="A129" s="39" t="s">
        <v>92</v>
      </c>
      <c r="B129" s="5">
        <v>949</v>
      </c>
      <c r="C129" s="33" t="s">
        <v>30</v>
      </c>
      <c r="D129" s="33">
        <v>7600000590</v>
      </c>
      <c r="E129" s="33" t="s">
        <v>60</v>
      </c>
      <c r="F129" s="91"/>
      <c r="G129" s="91"/>
      <c r="H129" s="91"/>
      <c r="I129" s="91"/>
      <c r="J129" s="91"/>
      <c r="K129" s="91"/>
      <c r="L129" s="36">
        <f t="shared" si="11"/>
        <v>90</v>
      </c>
      <c r="M129" s="36">
        <f t="shared" si="11"/>
        <v>90</v>
      </c>
      <c r="N129" s="109">
        <f t="shared" si="11"/>
        <v>1</v>
      </c>
      <c r="O129" s="16"/>
      <c r="P129" s="16"/>
      <c r="Q129" s="16"/>
      <c r="R129" s="16"/>
      <c r="S129" s="16"/>
      <c r="T129" s="16"/>
    </row>
    <row r="130" spans="1:20" s="25" customFormat="1" ht="31.5" x14ac:dyDescent="0.25">
      <c r="A130" s="39" t="s">
        <v>71</v>
      </c>
      <c r="B130" s="5">
        <v>949</v>
      </c>
      <c r="C130" s="33" t="s">
        <v>30</v>
      </c>
      <c r="D130" s="33">
        <v>7600000590</v>
      </c>
      <c r="E130" s="33" t="s">
        <v>70</v>
      </c>
      <c r="F130" s="91"/>
      <c r="G130" s="91"/>
      <c r="H130" s="91"/>
      <c r="I130" s="91"/>
      <c r="J130" s="91"/>
      <c r="K130" s="91"/>
      <c r="L130" s="36">
        <v>90</v>
      </c>
      <c r="M130" s="36">
        <v>90</v>
      </c>
      <c r="N130" s="109">
        <f>M130/L130</f>
        <v>1</v>
      </c>
      <c r="O130" s="16"/>
      <c r="P130" s="16"/>
      <c r="Q130" s="16"/>
      <c r="R130" s="16"/>
      <c r="S130" s="16"/>
      <c r="T130" s="16"/>
    </row>
    <row r="131" spans="1:20" ht="67.5" customHeight="1" x14ac:dyDescent="0.25">
      <c r="A131" s="91" t="s">
        <v>155</v>
      </c>
      <c r="B131" s="5">
        <v>949</v>
      </c>
      <c r="C131" s="38" t="s">
        <v>30</v>
      </c>
      <c r="D131" s="38" t="s">
        <v>122</v>
      </c>
      <c r="E131" s="38"/>
      <c r="F131" s="29"/>
      <c r="G131" s="55"/>
      <c r="H131" s="45"/>
      <c r="I131" s="45"/>
      <c r="J131" s="45"/>
      <c r="K131" s="56"/>
      <c r="L131" s="32">
        <f t="shared" ref="L131:N132" si="12">L132</f>
        <v>709</v>
      </c>
      <c r="M131" s="32">
        <f t="shared" si="12"/>
        <v>709</v>
      </c>
      <c r="N131" s="110">
        <f t="shared" si="12"/>
        <v>1</v>
      </c>
      <c r="O131" s="16"/>
      <c r="P131" s="16"/>
      <c r="Q131" s="16"/>
      <c r="R131" s="16"/>
      <c r="S131" s="16"/>
      <c r="T131" s="16"/>
    </row>
    <row r="132" spans="1:20" ht="31.5" customHeight="1" x14ac:dyDescent="0.25">
      <c r="A132" s="39" t="s">
        <v>92</v>
      </c>
      <c r="B132" s="5">
        <v>949</v>
      </c>
      <c r="C132" s="33" t="s">
        <v>30</v>
      </c>
      <c r="D132" s="33" t="s">
        <v>122</v>
      </c>
      <c r="E132" s="33" t="s">
        <v>60</v>
      </c>
      <c r="F132" s="37"/>
      <c r="G132" s="40"/>
      <c r="H132" s="34"/>
      <c r="I132" s="34"/>
      <c r="J132" s="34"/>
      <c r="K132" s="35"/>
      <c r="L132" s="36">
        <f t="shared" si="12"/>
        <v>709</v>
      </c>
      <c r="M132" s="36">
        <f t="shared" si="12"/>
        <v>709</v>
      </c>
      <c r="N132" s="109">
        <f t="shared" si="12"/>
        <v>1</v>
      </c>
      <c r="O132" s="16"/>
      <c r="P132" s="16"/>
      <c r="Q132" s="16"/>
      <c r="R132" s="16"/>
      <c r="S132" s="16"/>
      <c r="T132" s="16"/>
    </row>
    <row r="133" spans="1:20" ht="31.5" customHeight="1" x14ac:dyDescent="0.25">
      <c r="A133" s="39" t="s">
        <v>71</v>
      </c>
      <c r="B133" s="5">
        <v>949</v>
      </c>
      <c r="C133" s="33" t="s">
        <v>30</v>
      </c>
      <c r="D133" s="33" t="s">
        <v>122</v>
      </c>
      <c r="E133" s="33" t="s">
        <v>70</v>
      </c>
      <c r="F133" s="37"/>
      <c r="G133" s="40"/>
      <c r="H133" s="34" t="e">
        <f>#REF!</f>
        <v>#REF!</v>
      </c>
      <c r="I133" s="34" t="e">
        <f>#REF!</f>
        <v>#REF!</v>
      </c>
      <c r="J133" s="34" t="e">
        <f>#REF!</f>
        <v>#REF!</v>
      </c>
      <c r="K133" s="35"/>
      <c r="L133" s="36">
        <v>709</v>
      </c>
      <c r="M133" s="36">
        <v>709</v>
      </c>
      <c r="N133" s="109">
        <f>M133/L133</f>
        <v>1</v>
      </c>
      <c r="O133" s="16"/>
      <c r="P133" s="16"/>
      <c r="Q133" s="16"/>
      <c r="R133" s="16"/>
      <c r="S133" s="16"/>
      <c r="T133" s="16"/>
    </row>
    <row r="134" spans="1:20" ht="95.25" customHeight="1" x14ac:dyDescent="0.25">
      <c r="A134" s="91" t="s">
        <v>170</v>
      </c>
      <c r="B134" s="5">
        <v>949</v>
      </c>
      <c r="C134" s="27" t="s">
        <v>30</v>
      </c>
      <c r="D134" s="27" t="s">
        <v>123</v>
      </c>
      <c r="E134" s="38"/>
      <c r="F134" s="29"/>
      <c r="G134" s="55">
        <v>1627.5</v>
      </c>
      <c r="H134" s="45" t="e">
        <f>#REF!</f>
        <v>#REF!</v>
      </c>
      <c r="I134" s="45" t="e">
        <f>#REF!</f>
        <v>#REF!</v>
      </c>
      <c r="J134" s="45" t="e">
        <f>#REF!</f>
        <v>#REF!</v>
      </c>
      <c r="K134" s="56">
        <v>2768.5</v>
      </c>
      <c r="L134" s="32">
        <f t="shared" ref="L134:N135" si="13">L135</f>
        <v>7390</v>
      </c>
      <c r="M134" s="32">
        <f t="shared" si="13"/>
        <v>7386.2</v>
      </c>
      <c r="N134" s="110">
        <f t="shared" si="13"/>
        <v>0.99948579161028417</v>
      </c>
      <c r="O134" s="16"/>
      <c r="P134" s="16"/>
      <c r="Q134" s="16"/>
      <c r="R134" s="16"/>
      <c r="S134" s="16"/>
      <c r="T134" s="16"/>
    </row>
    <row r="135" spans="1:20" ht="31.5" customHeight="1" x14ac:dyDescent="0.25">
      <c r="A135" s="39" t="s">
        <v>92</v>
      </c>
      <c r="B135" s="5">
        <v>949</v>
      </c>
      <c r="C135" s="33" t="s">
        <v>30</v>
      </c>
      <c r="D135" s="33" t="s">
        <v>123</v>
      </c>
      <c r="E135" s="33" t="s">
        <v>60</v>
      </c>
      <c r="F135" s="37"/>
      <c r="G135" s="40"/>
      <c r="H135" s="34" t="e">
        <f>#REF!</f>
        <v>#REF!</v>
      </c>
      <c r="I135" s="34" t="e">
        <f>#REF!</f>
        <v>#REF!</v>
      </c>
      <c r="J135" s="34" t="e">
        <f>#REF!</f>
        <v>#REF!</v>
      </c>
      <c r="K135" s="35"/>
      <c r="L135" s="36">
        <f t="shared" si="13"/>
        <v>7390</v>
      </c>
      <c r="M135" s="36">
        <f t="shared" si="13"/>
        <v>7386.2</v>
      </c>
      <c r="N135" s="109">
        <f t="shared" si="13"/>
        <v>0.99948579161028417</v>
      </c>
      <c r="O135" s="16"/>
      <c r="P135" s="16"/>
      <c r="Q135" s="16"/>
      <c r="R135" s="16"/>
      <c r="S135" s="16"/>
      <c r="T135" s="16"/>
    </row>
    <row r="136" spans="1:20" ht="31.5" x14ac:dyDescent="0.25">
      <c r="A136" s="39" t="s">
        <v>71</v>
      </c>
      <c r="B136" s="5">
        <v>949</v>
      </c>
      <c r="C136" s="33" t="s">
        <v>30</v>
      </c>
      <c r="D136" s="33" t="s">
        <v>123</v>
      </c>
      <c r="E136" s="33" t="s">
        <v>70</v>
      </c>
      <c r="F136" s="37"/>
      <c r="G136" s="40"/>
      <c r="H136" s="34" t="e">
        <f>#REF!</f>
        <v>#REF!</v>
      </c>
      <c r="I136" s="34" t="e">
        <f>#REF!</f>
        <v>#REF!</v>
      </c>
      <c r="J136" s="34" t="e">
        <f>#REF!</f>
        <v>#REF!</v>
      </c>
      <c r="K136" s="35"/>
      <c r="L136" s="36">
        <v>7390</v>
      </c>
      <c r="M136" s="36">
        <v>7386.2</v>
      </c>
      <c r="N136" s="109">
        <f>M136/L136</f>
        <v>0.99948579161028417</v>
      </c>
      <c r="O136" s="16"/>
      <c r="P136" s="16"/>
      <c r="Q136" s="16"/>
      <c r="R136" s="16"/>
      <c r="S136" s="16"/>
      <c r="T136" s="16"/>
    </row>
    <row r="137" spans="1:20" ht="18.75" x14ac:dyDescent="0.25">
      <c r="A137" s="18" t="s">
        <v>44</v>
      </c>
      <c r="B137" s="17">
        <v>949</v>
      </c>
      <c r="C137" s="10">
        <v>1000</v>
      </c>
      <c r="D137" s="19"/>
      <c r="E137" s="43"/>
      <c r="F137" s="53"/>
      <c r="G137" s="49"/>
      <c r="H137" s="49"/>
      <c r="I137" s="49"/>
      <c r="J137" s="49"/>
      <c r="K137" s="64"/>
      <c r="L137" s="24">
        <f>L138+L146+L142</f>
        <v>16218</v>
      </c>
      <c r="M137" s="24">
        <f>M138+M146+M142</f>
        <v>14967.2</v>
      </c>
      <c r="N137" s="108">
        <f>M137/L137</f>
        <v>0.9228758169934641</v>
      </c>
      <c r="O137" s="16"/>
      <c r="P137" s="16"/>
      <c r="Q137" s="16"/>
      <c r="R137" s="16"/>
      <c r="S137" s="16"/>
      <c r="T137" s="16"/>
    </row>
    <row r="138" spans="1:20" ht="18.75" x14ac:dyDescent="0.25">
      <c r="A138" s="18" t="s">
        <v>143</v>
      </c>
      <c r="B138" s="17">
        <v>949</v>
      </c>
      <c r="C138" s="10">
        <v>1001</v>
      </c>
      <c r="D138" s="19"/>
      <c r="E138" s="43"/>
      <c r="F138" s="53"/>
      <c r="G138" s="49"/>
      <c r="H138" s="49"/>
      <c r="I138" s="49"/>
      <c r="J138" s="49"/>
      <c r="K138" s="64"/>
      <c r="L138" s="24">
        <f>L139</f>
        <v>297.60000000000002</v>
      </c>
      <c r="M138" s="24">
        <f t="shared" ref="M138:N140" si="14">M139</f>
        <v>297.5</v>
      </c>
      <c r="N138" s="108">
        <f t="shared" si="14"/>
        <v>0.99966397849462363</v>
      </c>
      <c r="O138" s="16"/>
      <c r="P138" s="16"/>
      <c r="Q138" s="16"/>
      <c r="R138" s="16"/>
      <c r="S138" s="16"/>
      <c r="T138" s="16"/>
    </row>
    <row r="139" spans="1:20" ht="116.25" x14ac:dyDescent="0.25">
      <c r="A139" s="67" t="s">
        <v>144</v>
      </c>
      <c r="B139" s="5">
        <v>949</v>
      </c>
      <c r="C139" s="27" t="s">
        <v>142</v>
      </c>
      <c r="D139" s="27" t="s">
        <v>141</v>
      </c>
      <c r="E139" s="38"/>
      <c r="F139" s="37"/>
      <c r="G139" s="40"/>
      <c r="H139" s="34"/>
      <c r="I139" s="34"/>
      <c r="J139" s="34"/>
      <c r="K139" s="35"/>
      <c r="L139" s="36">
        <f>L140</f>
        <v>297.60000000000002</v>
      </c>
      <c r="M139" s="36">
        <f t="shared" si="14"/>
        <v>297.5</v>
      </c>
      <c r="N139" s="109">
        <f t="shared" si="14"/>
        <v>0.99966397849462363</v>
      </c>
      <c r="O139" s="16"/>
      <c r="P139" s="16"/>
      <c r="Q139" s="16"/>
      <c r="R139" s="16"/>
      <c r="S139" s="16"/>
      <c r="T139" s="16"/>
    </row>
    <row r="140" spans="1:20" ht="18.75" x14ac:dyDescent="0.25">
      <c r="A140" s="80" t="s">
        <v>64</v>
      </c>
      <c r="B140" s="5">
        <v>949</v>
      </c>
      <c r="C140" s="33" t="s">
        <v>142</v>
      </c>
      <c r="D140" s="33" t="s">
        <v>141</v>
      </c>
      <c r="E140" s="33" t="s">
        <v>63</v>
      </c>
      <c r="F140" s="37"/>
      <c r="G140" s="40"/>
      <c r="H140" s="34"/>
      <c r="I140" s="34"/>
      <c r="J140" s="34"/>
      <c r="K140" s="35"/>
      <c r="L140" s="36">
        <f>L141</f>
        <v>297.60000000000002</v>
      </c>
      <c r="M140" s="36">
        <f t="shared" si="14"/>
        <v>297.5</v>
      </c>
      <c r="N140" s="109">
        <f t="shared" si="14"/>
        <v>0.99966397849462363</v>
      </c>
      <c r="O140" s="16"/>
      <c r="P140" s="16"/>
      <c r="Q140" s="16"/>
      <c r="R140" s="16"/>
      <c r="S140" s="16"/>
      <c r="T140" s="16"/>
    </row>
    <row r="141" spans="1:20" ht="18.75" x14ac:dyDescent="0.25">
      <c r="A141" s="80" t="s">
        <v>74</v>
      </c>
      <c r="B141" s="5">
        <v>949</v>
      </c>
      <c r="C141" s="33" t="s">
        <v>142</v>
      </c>
      <c r="D141" s="33" t="s">
        <v>141</v>
      </c>
      <c r="E141" s="33" t="s">
        <v>75</v>
      </c>
      <c r="F141" s="37"/>
      <c r="G141" s="40"/>
      <c r="H141" s="34"/>
      <c r="I141" s="34"/>
      <c r="J141" s="34"/>
      <c r="K141" s="35"/>
      <c r="L141" s="36">
        <v>297.60000000000002</v>
      </c>
      <c r="M141" s="36">
        <v>297.5</v>
      </c>
      <c r="N141" s="109">
        <f>M141/L141</f>
        <v>0.99966397849462363</v>
      </c>
      <c r="O141" s="16"/>
      <c r="P141" s="16"/>
      <c r="Q141" s="16"/>
      <c r="R141" s="16"/>
      <c r="S141" s="16"/>
      <c r="T141" s="16"/>
    </row>
    <row r="142" spans="1:20" ht="18.75" x14ac:dyDescent="0.25">
      <c r="A142" s="18" t="s">
        <v>161</v>
      </c>
      <c r="B142" s="17">
        <v>949</v>
      </c>
      <c r="C142" s="10" t="s">
        <v>162</v>
      </c>
      <c r="D142" s="19"/>
      <c r="E142" s="43"/>
      <c r="F142" s="53"/>
      <c r="G142" s="15"/>
      <c r="H142" s="15"/>
      <c r="I142" s="15"/>
      <c r="J142" s="15"/>
      <c r="K142" s="23"/>
      <c r="L142" s="24">
        <f>L143</f>
        <v>494.3</v>
      </c>
      <c r="M142" s="24">
        <f>M143</f>
        <v>494.2</v>
      </c>
      <c r="N142" s="108">
        <f>N143</f>
        <v>0.99979769370827432</v>
      </c>
      <c r="O142" s="16"/>
      <c r="P142" s="16"/>
      <c r="Q142" s="16"/>
      <c r="R142" s="16"/>
      <c r="S142" s="16"/>
      <c r="T142" s="16"/>
    </row>
    <row r="143" spans="1:20" ht="145.9" customHeight="1" x14ac:dyDescent="0.25">
      <c r="A143" s="67" t="s">
        <v>163</v>
      </c>
      <c r="B143" s="5">
        <v>949</v>
      </c>
      <c r="C143" s="27" t="s">
        <v>162</v>
      </c>
      <c r="D143" s="27" t="s">
        <v>126</v>
      </c>
      <c r="E143" s="38"/>
      <c r="F143" s="29"/>
      <c r="G143" s="55"/>
      <c r="H143" s="45"/>
      <c r="I143" s="45"/>
      <c r="J143" s="45"/>
      <c r="K143" s="56"/>
      <c r="L143" s="32">
        <f>L145</f>
        <v>494.3</v>
      </c>
      <c r="M143" s="32">
        <f>M145</f>
        <v>494.2</v>
      </c>
      <c r="N143" s="110">
        <f>N145</f>
        <v>0.99979769370827432</v>
      </c>
      <c r="O143" s="16"/>
      <c r="P143" s="16"/>
      <c r="Q143" s="16"/>
      <c r="R143" s="16"/>
      <c r="S143" s="16"/>
      <c r="T143" s="16"/>
    </row>
    <row r="144" spans="1:20" ht="18.75" x14ac:dyDescent="0.25">
      <c r="A144" s="80" t="s">
        <v>64</v>
      </c>
      <c r="B144" s="5">
        <v>949</v>
      </c>
      <c r="C144" s="33" t="s">
        <v>162</v>
      </c>
      <c r="D144" s="33" t="s">
        <v>126</v>
      </c>
      <c r="E144" s="33" t="s">
        <v>63</v>
      </c>
      <c r="F144" s="37"/>
      <c r="G144" s="40"/>
      <c r="H144" s="34"/>
      <c r="I144" s="34"/>
      <c r="J144" s="34"/>
      <c r="K144" s="35"/>
      <c r="L144" s="36">
        <f>L145</f>
        <v>494.3</v>
      </c>
      <c r="M144" s="36">
        <f>M145</f>
        <v>494.2</v>
      </c>
      <c r="N144" s="109">
        <f>N145</f>
        <v>0.99979769370827432</v>
      </c>
      <c r="O144" s="16"/>
      <c r="P144" s="16"/>
      <c r="Q144" s="16"/>
      <c r="R144" s="16"/>
      <c r="S144" s="16"/>
      <c r="T144" s="16"/>
    </row>
    <row r="145" spans="1:20" ht="18.75" x14ac:dyDescent="0.25">
      <c r="A145" s="80" t="s">
        <v>74</v>
      </c>
      <c r="B145" s="5">
        <v>949</v>
      </c>
      <c r="C145" s="33" t="s">
        <v>162</v>
      </c>
      <c r="D145" s="33" t="s">
        <v>126</v>
      </c>
      <c r="E145" s="33" t="s">
        <v>75</v>
      </c>
      <c r="F145" s="37"/>
      <c r="G145" s="40"/>
      <c r="H145" s="34"/>
      <c r="I145" s="34"/>
      <c r="J145" s="34"/>
      <c r="K145" s="35"/>
      <c r="L145" s="36">
        <v>494.3</v>
      </c>
      <c r="M145" s="36">
        <v>494.2</v>
      </c>
      <c r="N145" s="109">
        <f>M145/L145</f>
        <v>0.99979769370827432</v>
      </c>
      <c r="O145" s="16"/>
      <c r="P145" s="16"/>
      <c r="Q145" s="16"/>
      <c r="R145" s="16"/>
      <c r="S145" s="16"/>
      <c r="T145" s="16"/>
    </row>
    <row r="146" spans="1:20" s="25" customFormat="1" ht="18.75" x14ac:dyDescent="0.25">
      <c r="A146" s="18" t="s">
        <v>31</v>
      </c>
      <c r="B146" s="17">
        <v>949</v>
      </c>
      <c r="C146" s="10">
        <v>1004</v>
      </c>
      <c r="D146" s="19"/>
      <c r="E146" s="43"/>
      <c r="F146" s="53"/>
      <c r="G146" s="15"/>
      <c r="H146" s="15" t="e">
        <f>H147+#REF!+H150</f>
        <v>#REF!</v>
      </c>
      <c r="I146" s="15" t="e">
        <f>I147+#REF!+I150</f>
        <v>#REF!</v>
      </c>
      <c r="J146" s="15" t="e">
        <f>J147+#REF!+J150</f>
        <v>#REF!</v>
      </c>
      <c r="K146" s="23"/>
      <c r="L146" s="24">
        <f>L147+L150</f>
        <v>15426.1</v>
      </c>
      <c r="M146" s="24">
        <f>M147+M150</f>
        <v>14175.5</v>
      </c>
      <c r="N146" s="108">
        <f>M146/L146</f>
        <v>0.91892960631656739</v>
      </c>
      <c r="O146" s="16"/>
      <c r="P146" s="16"/>
      <c r="Q146" s="16"/>
      <c r="R146" s="16"/>
      <c r="S146" s="16"/>
      <c r="T146" s="16"/>
    </row>
    <row r="147" spans="1:20" ht="78" customHeight="1" x14ac:dyDescent="0.25">
      <c r="A147" s="26" t="s">
        <v>135</v>
      </c>
      <c r="B147" s="5">
        <v>949</v>
      </c>
      <c r="C147" s="27" t="s">
        <v>32</v>
      </c>
      <c r="D147" s="27" t="s">
        <v>131</v>
      </c>
      <c r="E147" s="38"/>
      <c r="F147" s="29"/>
      <c r="G147" s="30"/>
      <c r="H147" s="30"/>
      <c r="I147" s="30"/>
      <c r="J147" s="30"/>
      <c r="K147" s="31"/>
      <c r="L147" s="32">
        <f>L149</f>
        <v>7280.6</v>
      </c>
      <c r="M147" s="32">
        <f>M149</f>
        <v>6797.7</v>
      </c>
      <c r="N147" s="110">
        <f>N149</f>
        <v>0.93367304892453906</v>
      </c>
      <c r="O147" s="16"/>
      <c r="P147" s="16"/>
      <c r="Q147" s="16"/>
      <c r="R147" s="16"/>
      <c r="S147" s="16"/>
      <c r="T147" s="16"/>
    </row>
    <row r="148" spans="1:20" ht="18.75" x14ac:dyDescent="0.25">
      <c r="A148" s="80" t="s">
        <v>64</v>
      </c>
      <c r="B148" s="5">
        <v>949</v>
      </c>
      <c r="C148" s="33" t="s">
        <v>32</v>
      </c>
      <c r="D148" s="33" t="s">
        <v>131</v>
      </c>
      <c r="E148" s="33" t="s">
        <v>63</v>
      </c>
      <c r="F148" s="29"/>
      <c r="G148" s="55"/>
      <c r="H148" s="55"/>
      <c r="I148" s="55"/>
      <c r="J148" s="55"/>
      <c r="K148" s="63"/>
      <c r="L148" s="36">
        <f>L149</f>
        <v>7280.6</v>
      </c>
      <c r="M148" s="36">
        <f>M149</f>
        <v>6797.7</v>
      </c>
      <c r="N148" s="109">
        <f>N149</f>
        <v>0.93367304892453906</v>
      </c>
      <c r="O148" s="16"/>
      <c r="P148" s="16"/>
      <c r="Q148" s="16"/>
      <c r="R148" s="16"/>
      <c r="S148" s="16"/>
      <c r="T148" s="16"/>
    </row>
    <row r="149" spans="1:20" ht="18.75" x14ac:dyDescent="0.25">
      <c r="A149" s="80" t="s">
        <v>74</v>
      </c>
      <c r="B149" s="5">
        <v>949</v>
      </c>
      <c r="C149" s="33" t="s">
        <v>32</v>
      </c>
      <c r="D149" s="33" t="s">
        <v>131</v>
      </c>
      <c r="E149" s="33" t="s">
        <v>75</v>
      </c>
      <c r="F149" s="29"/>
      <c r="G149" s="55"/>
      <c r="H149" s="55"/>
      <c r="I149" s="55"/>
      <c r="J149" s="55"/>
      <c r="K149" s="63"/>
      <c r="L149" s="36">
        <v>7280.6</v>
      </c>
      <c r="M149" s="36">
        <v>6797.7</v>
      </c>
      <c r="N149" s="109">
        <f>M149/L149</f>
        <v>0.93367304892453906</v>
      </c>
      <c r="O149" s="16"/>
      <c r="P149" s="16"/>
      <c r="Q149" s="16"/>
      <c r="R149" s="16"/>
      <c r="S149" s="16"/>
      <c r="T149" s="16"/>
    </row>
    <row r="150" spans="1:20" ht="58.9" customHeight="1" x14ac:dyDescent="0.25">
      <c r="A150" s="26" t="s">
        <v>83</v>
      </c>
      <c r="B150" s="5">
        <v>949</v>
      </c>
      <c r="C150" s="27" t="s">
        <v>32</v>
      </c>
      <c r="D150" s="27" t="s">
        <v>132</v>
      </c>
      <c r="E150" s="38"/>
      <c r="F150" s="29"/>
      <c r="G150" s="55"/>
      <c r="H150" s="45"/>
      <c r="I150" s="45"/>
      <c r="J150" s="45"/>
      <c r="K150" s="56"/>
      <c r="L150" s="32">
        <f>L152</f>
        <v>8145.5</v>
      </c>
      <c r="M150" s="32">
        <f>M152</f>
        <v>7377.8</v>
      </c>
      <c r="N150" s="110">
        <f>N152</f>
        <v>0.90575164201092628</v>
      </c>
      <c r="O150" s="16"/>
      <c r="P150" s="16"/>
      <c r="Q150" s="16"/>
      <c r="R150" s="16"/>
      <c r="S150" s="16"/>
      <c r="T150" s="16"/>
    </row>
    <row r="151" spans="1:20" ht="18.75" x14ac:dyDescent="0.25">
      <c r="A151" s="80" t="s">
        <v>64</v>
      </c>
      <c r="B151" s="5">
        <v>949</v>
      </c>
      <c r="C151" s="33" t="s">
        <v>32</v>
      </c>
      <c r="D151" s="33" t="s">
        <v>132</v>
      </c>
      <c r="E151" s="33" t="s">
        <v>63</v>
      </c>
      <c r="F151" s="29"/>
      <c r="G151" s="55"/>
      <c r="H151" s="45"/>
      <c r="I151" s="45"/>
      <c r="J151" s="45"/>
      <c r="K151" s="56"/>
      <c r="L151" s="36">
        <f>L152</f>
        <v>8145.5</v>
      </c>
      <c r="M151" s="36">
        <f>M152</f>
        <v>7377.8</v>
      </c>
      <c r="N151" s="109">
        <f>N152</f>
        <v>0.90575164201092628</v>
      </c>
      <c r="O151" s="16"/>
      <c r="P151" s="16"/>
      <c r="Q151" s="16"/>
      <c r="R151" s="16"/>
      <c r="S151" s="16"/>
      <c r="T151" s="16"/>
    </row>
    <row r="152" spans="1:20" ht="31.5" customHeight="1" x14ac:dyDescent="0.25">
      <c r="A152" s="80" t="s">
        <v>82</v>
      </c>
      <c r="B152" s="5">
        <v>949</v>
      </c>
      <c r="C152" s="33" t="s">
        <v>32</v>
      </c>
      <c r="D152" s="33" t="s">
        <v>132</v>
      </c>
      <c r="E152" s="33" t="s">
        <v>81</v>
      </c>
      <c r="F152" s="29"/>
      <c r="G152" s="55"/>
      <c r="H152" s="45"/>
      <c r="I152" s="45"/>
      <c r="J152" s="45"/>
      <c r="K152" s="56"/>
      <c r="L152" s="36">
        <v>8145.5</v>
      </c>
      <c r="M152" s="36">
        <v>7377.8</v>
      </c>
      <c r="N152" s="109">
        <f>M152/L152</f>
        <v>0.90575164201092628</v>
      </c>
      <c r="O152" s="16"/>
      <c r="P152" s="16"/>
      <c r="Q152" s="16"/>
      <c r="R152" s="16"/>
      <c r="S152" s="16"/>
      <c r="T152" s="16"/>
    </row>
    <row r="153" spans="1:20" s="25" customFormat="1" ht="18.75" x14ac:dyDescent="0.25">
      <c r="A153" s="18" t="s">
        <v>84</v>
      </c>
      <c r="B153" s="17">
        <v>949</v>
      </c>
      <c r="C153" s="19" t="s">
        <v>40</v>
      </c>
      <c r="D153" s="19"/>
      <c r="E153" s="43"/>
      <c r="F153" s="53"/>
      <c r="G153" s="49"/>
      <c r="H153" s="44">
        <f t="shared" ref="H153:J154" si="15">H154</f>
        <v>0</v>
      </c>
      <c r="I153" s="44">
        <f t="shared" si="15"/>
        <v>0</v>
      </c>
      <c r="J153" s="44">
        <f t="shared" si="15"/>
        <v>0</v>
      </c>
      <c r="K153" s="61"/>
      <c r="L153" s="24">
        <f t="shared" ref="L153:N154" si="16">L154</f>
        <v>440</v>
      </c>
      <c r="M153" s="24">
        <f t="shared" si="16"/>
        <v>440</v>
      </c>
      <c r="N153" s="108">
        <f t="shared" si="16"/>
        <v>1</v>
      </c>
      <c r="O153" s="16"/>
      <c r="P153" s="16"/>
      <c r="Q153" s="16"/>
      <c r="R153" s="16"/>
      <c r="S153" s="16"/>
      <c r="T153" s="16"/>
    </row>
    <row r="154" spans="1:20" s="25" customFormat="1" ht="18.75" x14ac:dyDescent="0.25">
      <c r="A154" s="18" t="s">
        <v>34</v>
      </c>
      <c r="B154" s="17">
        <v>949</v>
      </c>
      <c r="C154" s="19" t="s">
        <v>33</v>
      </c>
      <c r="D154" s="19"/>
      <c r="E154" s="43"/>
      <c r="F154" s="53"/>
      <c r="G154" s="49"/>
      <c r="H154" s="44">
        <f t="shared" si="15"/>
        <v>0</v>
      </c>
      <c r="I154" s="44">
        <f t="shared" si="15"/>
        <v>0</v>
      </c>
      <c r="J154" s="44">
        <f t="shared" si="15"/>
        <v>0</v>
      </c>
      <c r="K154" s="61"/>
      <c r="L154" s="24">
        <f t="shared" si="16"/>
        <v>440</v>
      </c>
      <c r="M154" s="24">
        <f t="shared" si="16"/>
        <v>440</v>
      </c>
      <c r="N154" s="108">
        <f t="shared" si="16"/>
        <v>1</v>
      </c>
      <c r="O154" s="16"/>
      <c r="P154" s="16"/>
      <c r="Q154" s="16"/>
      <c r="R154" s="16"/>
      <c r="S154" s="16"/>
      <c r="T154" s="16"/>
    </row>
    <row r="155" spans="1:20" ht="162" customHeight="1" x14ac:dyDescent="0.25">
      <c r="A155" s="90" t="s">
        <v>171</v>
      </c>
      <c r="B155" s="5">
        <v>949</v>
      </c>
      <c r="C155" s="27" t="s">
        <v>33</v>
      </c>
      <c r="D155" s="27" t="s">
        <v>124</v>
      </c>
      <c r="E155" s="38"/>
      <c r="F155" s="29"/>
      <c r="G155" s="55">
        <v>382</v>
      </c>
      <c r="H155" s="45"/>
      <c r="I155" s="45"/>
      <c r="J155" s="45"/>
      <c r="K155" s="56">
        <v>400</v>
      </c>
      <c r="L155" s="32">
        <f>L157</f>
        <v>440</v>
      </c>
      <c r="M155" s="32">
        <f>M157</f>
        <v>440</v>
      </c>
      <c r="N155" s="110">
        <f>N157</f>
        <v>1</v>
      </c>
      <c r="O155" s="16"/>
      <c r="P155" s="16"/>
      <c r="Q155" s="16"/>
      <c r="R155" s="16"/>
      <c r="S155" s="16"/>
      <c r="T155" s="16"/>
    </row>
    <row r="156" spans="1:20" ht="31.5" x14ac:dyDescent="0.25">
      <c r="A156" s="39" t="s">
        <v>92</v>
      </c>
      <c r="B156" s="5">
        <v>949</v>
      </c>
      <c r="C156" s="33" t="s">
        <v>33</v>
      </c>
      <c r="D156" s="33" t="s">
        <v>124</v>
      </c>
      <c r="E156" s="33" t="s">
        <v>60</v>
      </c>
      <c r="F156" s="37"/>
      <c r="G156" s="40"/>
      <c r="H156" s="34"/>
      <c r="I156" s="34"/>
      <c r="J156" s="34"/>
      <c r="K156" s="35"/>
      <c r="L156" s="36">
        <f>L157</f>
        <v>440</v>
      </c>
      <c r="M156" s="36">
        <f>M157</f>
        <v>440</v>
      </c>
      <c r="N156" s="109">
        <f>N157</f>
        <v>1</v>
      </c>
      <c r="O156" s="16"/>
      <c r="P156" s="16"/>
      <c r="Q156" s="16"/>
      <c r="R156" s="16"/>
      <c r="S156" s="16"/>
      <c r="T156" s="16"/>
    </row>
    <row r="157" spans="1:20" ht="31.5" x14ac:dyDescent="0.25">
      <c r="A157" s="39" t="s">
        <v>71</v>
      </c>
      <c r="B157" s="5">
        <v>949</v>
      </c>
      <c r="C157" s="33" t="s">
        <v>33</v>
      </c>
      <c r="D157" s="33" t="s">
        <v>124</v>
      </c>
      <c r="E157" s="33" t="s">
        <v>70</v>
      </c>
      <c r="F157" s="37"/>
      <c r="G157" s="40"/>
      <c r="H157" s="34"/>
      <c r="I157" s="34"/>
      <c r="J157" s="34"/>
      <c r="K157" s="35"/>
      <c r="L157" s="36">
        <v>440</v>
      </c>
      <c r="M157" s="36">
        <v>440</v>
      </c>
      <c r="N157" s="109">
        <f>M157/L157</f>
        <v>1</v>
      </c>
      <c r="O157" s="16"/>
      <c r="P157" s="16"/>
      <c r="Q157" s="16"/>
      <c r="R157" s="16"/>
      <c r="S157" s="16"/>
      <c r="T157" s="16"/>
    </row>
    <row r="158" spans="1:20" s="25" customFormat="1" ht="18.75" x14ac:dyDescent="0.25">
      <c r="A158" s="18" t="s">
        <v>35</v>
      </c>
      <c r="B158" s="17">
        <v>949</v>
      </c>
      <c r="C158" s="19" t="s">
        <v>39</v>
      </c>
      <c r="D158" s="19"/>
      <c r="E158" s="43"/>
      <c r="F158" s="53"/>
      <c r="G158" s="49"/>
      <c r="H158" s="44">
        <f t="shared" ref="H158:J159" si="17">H159</f>
        <v>0</v>
      </c>
      <c r="I158" s="44">
        <f t="shared" si="17"/>
        <v>0</v>
      </c>
      <c r="J158" s="44">
        <f t="shared" si="17"/>
        <v>0</v>
      </c>
      <c r="K158" s="61"/>
      <c r="L158" s="24">
        <f t="shared" ref="L158:N159" si="18">L159</f>
        <v>286</v>
      </c>
      <c r="M158" s="24">
        <f t="shared" si="18"/>
        <v>246</v>
      </c>
      <c r="N158" s="108">
        <f t="shared" si="18"/>
        <v>0.8601398601398601</v>
      </c>
      <c r="O158" s="16"/>
      <c r="P158" s="16"/>
      <c r="Q158" s="16"/>
      <c r="R158" s="16"/>
      <c r="S158" s="16"/>
      <c r="T158" s="16"/>
    </row>
    <row r="159" spans="1:20" s="25" customFormat="1" ht="18.75" x14ac:dyDescent="0.25">
      <c r="A159" s="18" t="s">
        <v>37</v>
      </c>
      <c r="B159" s="17">
        <v>949</v>
      </c>
      <c r="C159" s="19" t="s">
        <v>36</v>
      </c>
      <c r="D159" s="19"/>
      <c r="E159" s="43"/>
      <c r="F159" s="53"/>
      <c r="G159" s="49"/>
      <c r="H159" s="44">
        <f t="shared" si="17"/>
        <v>0</v>
      </c>
      <c r="I159" s="44">
        <f t="shared" si="17"/>
        <v>0</v>
      </c>
      <c r="J159" s="44">
        <f t="shared" si="17"/>
        <v>0</v>
      </c>
      <c r="K159" s="61"/>
      <c r="L159" s="24">
        <f t="shared" si="18"/>
        <v>286</v>
      </c>
      <c r="M159" s="24">
        <f t="shared" si="18"/>
        <v>246</v>
      </c>
      <c r="N159" s="108">
        <f t="shared" si="18"/>
        <v>0.8601398601398601</v>
      </c>
      <c r="O159" s="16"/>
      <c r="P159" s="16"/>
      <c r="Q159" s="16"/>
      <c r="R159" s="16"/>
      <c r="S159" s="16"/>
      <c r="T159" s="16"/>
    </row>
    <row r="160" spans="1:20" ht="168.75" customHeight="1" x14ac:dyDescent="0.25">
      <c r="A160" s="67" t="s">
        <v>138</v>
      </c>
      <c r="B160" s="5">
        <v>949</v>
      </c>
      <c r="C160" s="27" t="s">
        <v>36</v>
      </c>
      <c r="D160" s="27" t="s">
        <v>125</v>
      </c>
      <c r="E160" s="38"/>
      <c r="F160" s="29"/>
      <c r="G160" s="55">
        <v>382</v>
      </c>
      <c r="H160" s="45"/>
      <c r="I160" s="45"/>
      <c r="J160" s="45"/>
      <c r="K160" s="56">
        <v>400</v>
      </c>
      <c r="L160" s="32">
        <f>L162</f>
        <v>286</v>
      </c>
      <c r="M160" s="32">
        <f>M162</f>
        <v>246</v>
      </c>
      <c r="N160" s="110">
        <f>N162</f>
        <v>0.8601398601398601</v>
      </c>
      <c r="O160" s="16"/>
      <c r="P160" s="16"/>
      <c r="Q160" s="16"/>
      <c r="R160" s="16"/>
      <c r="S160" s="16"/>
      <c r="T160" s="16"/>
    </row>
    <row r="161" spans="1:20" ht="31.5" x14ac:dyDescent="0.25">
      <c r="A161" s="39" t="s">
        <v>92</v>
      </c>
      <c r="B161" s="5">
        <v>949</v>
      </c>
      <c r="C161" s="33" t="s">
        <v>36</v>
      </c>
      <c r="D161" s="33" t="s">
        <v>125</v>
      </c>
      <c r="E161" s="33" t="s">
        <v>60</v>
      </c>
      <c r="F161" s="37"/>
      <c r="G161" s="40"/>
      <c r="H161" s="34"/>
      <c r="I161" s="34"/>
      <c r="J161" s="34"/>
      <c r="K161" s="35"/>
      <c r="L161" s="36">
        <f>L162</f>
        <v>286</v>
      </c>
      <c r="M161" s="36">
        <f>M162</f>
        <v>246</v>
      </c>
      <c r="N161" s="109">
        <f>N162</f>
        <v>0.8601398601398601</v>
      </c>
      <c r="O161" s="16"/>
      <c r="P161" s="16"/>
      <c r="Q161" s="16"/>
      <c r="R161" s="16"/>
      <c r="S161" s="16"/>
      <c r="T161" s="16"/>
    </row>
    <row r="162" spans="1:20" ht="31.5" x14ac:dyDescent="0.25">
      <c r="A162" s="39" t="s">
        <v>71</v>
      </c>
      <c r="B162" s="5">
        <v>949</v>
      </c>
      <c r="C162" s="33" t="s">
        <v>36</v>
      </c>
      <c r="D162" s="33" t="s">
        <v>125</v>
      </c>
      <c r="E162" s="33" t="s">
        <v>70</v>
      </c>
      <c r="F162" s="37"/>
      <c r="G162" s="40"/>
      <c r="H162" s="34"/>
      <c r="I162" s="34"/>
      <c r="J162" s="34"/>
      <c r="K162" s="35"/>
      <c r="L162" s="36">
        <v>286</v>
      </c>
      <c r="M162" s="36">
        <v>246</v>
      </c>
      <c r="N162" s="109">
        <f>M162/L162</f>
        <v>0.8601398601398601</v>
      </c>
      <c r="O162" s="16"/>
      <c r="P162" s="16"/>
      <c r="Q162" s="16"/>
      <c r="R162" s="16"/>
      <c r="S162" s="16"/>
      <c r="T162" s="16"/>
    </row>
    <row r="163" spans="1:20" ht="37.5" customHeight="1" x14ac:dyDescent="0.25">
      <c r="A163" s="26" t="s">
        <v>38</v>
      </c>
      <c r="B163" s="68"/>
      <c r="C163" s="27"/>
      <c r="D163" s="27"/>
      <c r="E163" s="27"/>
      <c r="F163" s="69"/>
      <c r="G163" s="30"/>
      <c r="H163" s="30" t="e">
        <f>#REF!+H80+H94+H108+H126+#REF!</f>
        <v>#REF!</v>
      </c>
      <c r="I163" s="30" t="e">
        <f>#REF!+I80+I94+I108+I126+#REF!</f>
        <v>#REF!</v>
      </c>
      <c r="J163" s="30" t="e">
        <f>#REF!+J80+J94+J108+J126+#REF!</f>
        <v>#REF!</v>
      </c>
      <c r="K163" s="31"/>
      <c r="L163" s="30">
        <f>L41+L16+L5</f>
        <v>103100</v>
      </c>
      <c r="M163" s="30">
        <f>M41+M16+M5</f>
        <v>98405.099999999991</v>
      </c>
      <c r="N163" s="113">
        <f>M163/L163</f>
        <v>0.95446265761396698</v>
      </c>
      <c r="O163" s="16"/>
      <c r="P163" s="16"/>
      <c r="Q163" s="16"/>
      <c r="R163" s="16"/>
      <c r="S163" s="16"/>
      <c r="T163" s="16"/>
    </row>
    <row r="164" spans="1:20" x14ac:dyDescent="0.2">
      <c r="A164" s="71"/>
      <c r="B164" s="71"/>
      <c r="C164" s="72"/>
      <c r="D164" s="72"/>
      <c r="E164" s="72"/>
      <c r="F164" s="73"/>
      <c r="H164" s="2"/>
      <c r="I164" s="2"/>
      <c r="J164" s="2"/>
      <c r="K164" s="2"/>
      <c r="L164" s="70"/>
    </row>
    <row r="165" spans="1:20" ht="15.75" x14ac:dyDescent="0.25">
      <c r="A165" s="101"/>
      <c r="B165" s="71"/>
      <c r="C165" s="72"/>
      <c r="D165" s="72"/>
      <c r="E165" s="72"/>
      <c r="F165" s="73"/>
      <c r="G165" s="4"/>
      <c r="H165" s="2"/>
      <c r="I165" s="2"/>
      <c r="J165" s="2"/>
      <c r="K165" s="2"/>
      <c r="L165" s="70"/>
    </row>
    <row r="166" spans="1:20" x14ac:dyDescent="0.2">
      <c r="A166" s="71"/>
      <c r="B166" s="71"/>
      <c r="C166" s="72"/>
      <c r="D166" s="72"/>
      <c r="E166" s="72"/>
      <c r="F166" s="73"/>
      <c r="G166" s="4"/>
      <c r="H166" s="2"/>
      <c r="I166" s="2"/>
      <c r="J166" s="2"/>
      <c r="K166" s="2"/>
      <c r="L166" s="70"/>
    </row>
    <row r="167" spans="1:20" x14ac:dyDescent="0.2">
      <c r="A167" s="71"/>
      <c r="B167" s="86"/>
      <c r="C167" s="72"/>
      <c r="D167" s="72"/>
      <c r="E167" s="72"/>
      <c r="F167" s="73"/>
      <c r="G167" s="4"/>
      <c r="H167" s="2"/>
      <c r="I167" s="2"/>
      <c r="J167" s="2"/>
      <c r="K167" s="2"/>
      <c r="L167" s="70"/>
    </row>
    <row r="168" spans="1:20" x14ac:dyDescent="0.2">
      <c r="A168" s="92"/>
      <c r="B168" s="92"/>
      <c r="C168" s="93"/>
      <c r="D168" s="93"/>
      <c r="E168" s="93"/>
      <c r="F168" s="93"/>
      <c r="G168" s="94"/>
      <c r="H168" s="95"/>
      <c r="I168" s="95"/>
      <c r="J168" s="95"/>
      <c r="K168" s="95"/>
      <c r="L168" s="96"/>
    </row>
    <row r="169" spans="1:20" x14ac:dyDescent="0.2">
      <c r="A169" s="71"/>
      <c r="B169" s="86"/>
      <c r="C169" s="72"/>
      <c r="D169" s="72"/>
      <c r="E169" s="72"/>
      <c r="F169" s="73"/>
      <c r="G169" s="4"/>
      <c r="H169" s="2"/>
      <c r="I169" s="2"/>
      <c r="J169" s="2"/>
      <c r="K169" s="2"/>
      <c r="L169" s="70"/>
    </row>
    <row r="170" spans="1:20" x14ac:dyDescent="0.2">
      <c r="A170" s="71"/>
      <c r="B170" s="71"/>
      <c r="C170" s="72"/>
      <c r="D170" s="72"/>
      <c r="E170" s="72"/>
      <c r="F170" s="73"/>
      <c r="G170" s="4"/>
      <c r="H170" s="2"/>
      <c r="I170" s="2"/>
      <c r="J170" s="2"/>
      <c r="K170" s="2"/>
      <c r="L170" s="70"/>
    </row>
    <row r="171" spans="1:20" x14ac:dyDescent="0.2">
      <c r="A171" s="71"/>
      <c r="B171" s="71"/>
      <c r="C171" s="72"/>
      <c r="D171" s="72"/>
      <c r="E171" s="72"/>
      <c r="F171" s="73"/>
      <c r="G171" s="4"/>
      <c r="H171" s="2"/>
      <c r="I171" s="2"/>
      <c r="J171" s="2"/>
      <c r="K171" s="2"/>
      <c r="L171" s="70"/>
    </row>
    <row r="172" spans="1:20" x14ac:dyDescent="0.2">
      <c r="A172" s="71"/>
      <c r="B172" s="71"/>
      <c r="C172" s="72"/>
      <c r="D172" s="72"/>
      <c r="E172" s="72"/>
      <c r="F172" s="73"/>
      <c r="G172" s="4"/>
      <c r="H172" s="2"/>
      <c r="I172" s="2"/>
      <c r="J172" s="2"/>
      <c r="K172" s="2"/>
      <c r="L172" s="70"/>
    </row>
    <row r="173" spans="1:20" x14ac:dyDescent="0.2">
      <c r="A173" s="71"/>
      <c r="B173" s="71"/>
      <c r="C173" s="72"/>
      <c r="D173" s="72"/>
      <c r="E173" s="72"/>
      <c r="F173" s="73"/>
      <c r="G173" s="4"/>
      <c r="H173" s="2"/>
      <c r="I173" s="2"/>
      <c r="J173" s="2"/>
      <c r="K173" s="2"/>
      <c r="L173" s="70"/>
    </row>
    <row r="174" spans="1:20" x14ac:dyDescent="0.2">
      <c r="A174" s="71"/>
      <c r="B174" s="71"/>
      <c r="C174" s="72"/>
      <c r="D174" s="72"/>
      <c r="E174" s="72"/>
      <c r="F174" s="73"/>
      <c r="G174" s="4"/>
      <c r="H174" s="2"/>
      <c r="I174" s="2"/>
      <c r="J174" s="2"/>
      <c r="K174" s="2"/>
      <c r="L174" s="70"/>
    </row>
    <row r="175" spans="1:20" x14ac:dyDescent="0.2">
      <c r="A175" s="71"/>
      <c r="B175" s="71"/>
      <c r="C175" s="72"/>
      <c r="D175" s="72"/>
      <c r="E175" s="72"/>
      <c r="F175" s="73"/>
      <c r="G175" s="4"/>
      <c r="H175" s="2"/>
      <c r="I175" s="2"/>
      <c r="J175" s="2"/>
      <c r="K175" s="2"/>
      <c r="L175" s="70"/>
    </row>
    <row r="176" spans="1:20" x14ac:dyDescent="0.2">
      <c r="A176" s="71"/>
      <c r="B176" s="71"/>
      <c r="C176" s="72"/>
      <c r="D176" s="72"/>
      <c r="E176" s="72"/>
      <c r="F176" s="73"/>
      <c r="G176" s="4"/>
      <c r="H176" s="2"/>
      <c r="I176" s="2"/>
      <c r="J176" s="2"/>
      <c r="K176" s="2"/>
      <c r="L176" s="70"/>
    </row>
    <row r="177" spans="1:12" x14ac:dyDescent="0.2">
      <c r="A177" s="71"/>
      <c r="B177" s="71"/>
      <c r="C177" s="72"/>
      <c r="D177" s="72"/>
      <c r="E177" s="72"/>
      <c r="F177" s="73"/>
      <c r="G177" s="4"/>
      <c r="H177" s="2"/>
      <c r="I177" s="2"/>
      <c r="J177" s="2"/>
      <c r="K177" s="2"/>
      <c r="L177" s="70"/>
    </row>
    <row r="178" spans="1:12" x14ac:dyDescent="0.2">
      <c r="A178" s="71"/>
      <c r="B178" s="71"/>
      <c r="C178" s="72"/>
      <c r="D178" s="72"/>
      <c r="E178" s="72"/>
      <c r="F178" s="73"/>
      <c r="G178" s="4"/>
      <c r="H178" s="2"/>
      <c r="I178" s="2"/>
      <c r="J178" s="2"/>
      <c r="K178" s="2"/>
      <c r="L178" s="70"/>
    </row>
    <row r="179" spans="1:12" x14ac:dyDescent="0.2">
      <c r="A179" s="71"/>
      <c r="B179" s="71"/>
      <c r="C179" s="72"/>
      <c r="D179" s="72"/>
      <c r="E179" s="72"/>
      <c r="F179" s="73"/>
      <c r="G179" s="4"/>
      <c r="H179" s="2"/>
      <c r="I179" s="2"/>
      <c r="J179" s="2"/>
      <c r="K179" s="2"/>
      <c r="L179" s="70"/>
    </row>
    <row r="180" spans="1:12" x14ac:dyDescent="0.2">
      <c r="A180" s="71"/>
      <c r="B180" s="71"/>
      <c r="C180" s="72"/>
      <c r="D180" s="72"/>
      <c r="E180" s="72"/>
      <c r="F180" s="73"/>
      <c r="G180" s="4"/>
      <c r="H180" s="2"/>
      <c r="I180" s="2"/>
      <c r="J180" s="2"/>
      <c r="K180" s="2"/>
      <c r="L180" s="70"/>
    </row>
    <row r="181" spans="1:12" x14ac:dyDescent="0.2">
      <c r="A181" s="71"/>
      <c r="B181" s="71"/>
      <c r="C181" s="72"/>
      <c r="D181" s="72"/>
      <c r="E181" s="72"/>
      <c r="F181" s="73"/>
      <c r="G181" s="4"/>
      <c r="H181" s="2"/>
      <c r="I181" s="2"/>
      <c r="J181" s="2"/>
      <c r="K181" s="2"/>
      <c r="L181" s="70"/>
    </row>
    <row r="182" spans="1:12" x14ac:dyDescent="0.2">
      <c r="A182" s="71"/>
      <c r="B182" s="71"/>
      <c r="C182" s="72"/>
      <c r="D182" s="72"/>
      <c r="E182" s="72"/>
      <c r="F182" s="73"/>
      <c r="G182" s="4"/>
      <c r="H182" s="2"/>
      <c r="I182" s="2"/>
      <c r="J182" s="2"/>
      <c r="K182" s="2"/>
      <c r="L182" s="70"/>
    </row>
    <row r="183" spans="1:12" x14ac:dyDescent="0.2">
      <c r="A183" s="71"/>
      <c r="B183" s="71"/>
      <c r="C183" s="72"/>
      <c r="D183" s="72"/>
      <c r="E183" s="72"/>
      <c r="F183" s="73"/>
      <c r="G183" s="4"/>
      <c r="H183" s="2"/>
      <c r="I183" s="2"/>
      <c r="J183" s="2"/>
      <c r="K183" s="2"/>
      <c r="L183" s="70"/>
    </row>
    <row r="184" spans="1:12" x14ac:dyDescent="0.2">
      <c r="A184" s="71"/>
      <c r="B184" s="71"/>
      <c r="C184" s="72"/>
      <c r="D184" s="72"/>
      <c r="E184" s="72"/>
      <c r="F184" s="73"/>
      <c r="G184" s="4"/>
      <c r="H184" s="2"/>
      <c r="I184" s="2"/>
      <c r="J184" s="2"/>
      <c r="K184" s="2"/>
      <c r="L184" s="70"/>
    </row>
    <row r="185" spans="1:12" x14ac:dyDescent="0.2">
      <c r="A185" s="71"/>
      <c r="B185" s="71"/>
      <c r="C185" s="72"/>
      <c r="D185" s="72"/>
      <c r="E185" s="72"/>
      <c r="F185" s="73"/>
      <c r="G185" s="4"/>
      <c r="H185" s="2"/>
      <c r="I185" s="2"/>
      <c r="J185" s="2"/>
      <c r="K185" s="2"/>
      <c r="L185" s="70"/>
    </row>
    <row r="186" spans="1:12" x14ac:dyDescent="0.2">
      <c r="A186" s="71"/>
      <c r="B186" s="71"/>
      <c r="C186" s="72"/>
      <c r="D186" s="72"/>
      <c r="E186" s="72"/>
      <c r="F186" s="73"/>
      <c r="G186" s="4"/>
      <c r="H186" s="2"/>
      <c r="I186" s="2"/>
      <c r="J186" s="2"/>
      <c r="K186" s="2"/>
      <c r="L186" s="70"/>
    </row>
    <row r="187" spans="1:12" x14ac:dyDescent="0.2">
      <c r="A187" s="71"/>
      <c r="B187" s="71"/>
      <c r="C187" s="72"/>
      <c r="D187" s="72"/>
      <c r="E187" s="72"/>
      <c r="F187" s="73"/>
      <c r="G187" s="4"/>
      <c r="H187" s="2"/>
      <c r="I187" s="2"/>
      <c r="J187" s="2"/>
      <c r="K187" s="2"/>
      <c r="L187" s="70"/>
    </row>
    <row r="188" spans="1:12" x14ac:dyDescent="0.2">
      <c r="A188" s="71"/>
      <c r="B188" s="71"/>
      <c r="C188" s="72"/>
      <c r="D188" s="72"/>
      <c r="E188" s="72"/>
      <c r="F188" s="73"/>
      <c r="G188" s="4"/>
      <c r="H188" s="2"/>
      <c r="I188" s="2"/>
      <c r="J188" s="2"/>
      <c r="K188" s="2"/>
      <c r="L188" s="70"/>
    </row>
    <row r="189" spans="1:12" x14ac:dyDescent="0.2">
      <c r="A189" s="71"/>
      <c r="B189" s="71"/>
      <c r="C189" s="72"/>
      <c r="D189" s="72"/>
      <c r="E189" s="72"/>
      <c r="F189" s="73"/>
      <c r="G189" s="4"/>
      <c r="H189" s="2"/>
      <c r="I189" s="2"/>
      <c r="J189" s="2"/>
      <c r="K189" s="2"/>
      <c r="L189" s="70"/>
    </row>
    <row r="190" spans="1:12" x14ac:dyDescent="0.2">
      <c r="A190" s="71"/>
      <c r="B190" s="71"/>
      <c r="C190" s="72"/>
      <c r="D190" s="72"/>
      <c r="E190" s="72"/>
      <c r="F190" s="73"/>
      <c r="G190" s="4"/>
      <c r="H190" s="2"/>
      <c r="I190" s="2"/>
      <c r="J190" s="2"/>
      <c r="K190" s="2"/>
      <c r="L190" s="70"/>
    </row>
    <row r="191" spans="1:12" x14ac:dyDescent="0.2">
      <c r="A191" s="71"/>
      <c r="B191" s="71"/>
      <c r="C191" s="72"/>
      <c r="D191" s="72"/>
      <c r="E191" s="72"/>
      <c r="F191" s="73"/>
      <c r="G191" s="4"/>
      <c r="H191" s="2"/>
      <c r="I191" s="2"/>
      <c r="J191" s="2"/>
      <c r="K191" s="2"/>
      <c r="L191" s="70"/>
    </row>
    <row r="192" spans="1:12" x14ac:dyDescent="0.2">
      <c r="A192" s="71"/>
      <c r="B192" s="71"/>
      <c r="C192" s="72"/>
      <c r="D192" s="72"/>
      <c r="E192" s="72"/>
      <c r="F192" s="73"/>
      <c r="G192" s="4"/>
      <c r="H192" s="2"/>
      <c r="I192" s="2"/>
      <c r="J192" s="2"/>
      <c r="K192" s="2"/>
      <c r="L192" s="70"/>
    </row>
    <row r="193" spans="1:12" x14ac:dyDescent="0.2">
      <c r="A193" s="71"/>
      <c r="B193" s="71"/>
      <c r="C193" s="72"/>
      <c r="D193" s="72"/>
      <c r="E193" s="72"/>
      <c r="F193" s="73"/>
      <c r="G193" s="4"/>
      <c r="H193" s="2"/>
      <c r="I193" s="2"/>
      <c r="J193" s="2"/>
      <c r="K193" s="2"/>
      <c r="L193" s="70"/>
    </row>
    <row r="194" spans="1:12" x14ac:dyDescent="0.2">
      <c r="A194" s="71"/>
      <c r="B194" s="71"/>
      <c r="C194" s="72"/>
      <c r="D194" s="72"/>
      <c r="E194" s="72"/>
      <c r="F194" s="73"/>
      <c r="G194" s="4"/>
      <c r="H194" s="2"/>
      <c r="I194" s="2"/>
      <c r="J194" s="2"/>
      <c r="K194" s="2"/>
      <c r="L194" s="70"/>
    </row>
    <row r="195" spans="1:12" x14ac:dyDescent="0.2">
      <c r="A195" s="71"/>
      <c r="B195" s="71"/>
      <c r="C195" s="72"/>
      <c r="D195" s="72"/>
      <c r="E195" s="72"/>
      <c r="F195" s="73"/>
      <c r="G195" s="4"/>
      <c r="H195" s="2"/>
      <c r="I195" s="2"/>
      <c r="J195" s="2"/>
      <c r="K195" s="2"/>
      <c r="L195" s="70"/>
    </row>
    <row r="196" spans="1:12" x14ac:dyDescent="0.2">
      <c r="A196" s="71"/>
      <c r="B196" s="71"/>
      <c r="C196" s="72"/>
      <c r="D196" s="72"/>
      <c r="E196" s="72"/>
      <c r="F196" s="73"/>
      <c r="G196" s="4"/>
      <c r="H196" s="2"/>
      <c r="I196" s="2"/>
      <c r="J196" s="2"/>
      <c r="K196" s="2"/>
      <c r="L196" s="70"/>
    </row>
    <row r="197" spans="1:12" x14ac:dyDescent="0.2">
      <c r="A197" s="71"/>
      <c r="B197" s="71"/>
      <c r="C197" s="72"/>
      <c r="D197" s="72"/>
      <c r="E197" s="72"/>
      <c r="F197" s="73"/>
      <c r="G197" s="4"/>
      <c r="H197" s="2"/>
      <c r="I197" s="2"/>
      <c r="J197" s="2"/>
      <c r="K197" s="2"/>
      <c r="L197" s="70"/>
    </row>
    <row r="198" spans="1:12" x14ac:dyDescent="0.2">
      <c r="A198" s="71"/>
      <c r="B198" s="71"/>
      <c r="C198" s="72"/>
      <c r="D198" s="72"/>
      <c r="E198" s="72"/>
      <c r="F198" s="73"/>
      <c r="G198" s="4"/>
      <c r="H198" s="2"/>
      <c r="I198" s="2"/>
      <c r="J198" s="2"/>
      <c r="K198" s="2"/>
      <c r="L198" s="70"/>
    </row>
    <row r="199" spans="1:12" x14ac:dyDescent="0.2">
      <c r="A199" s="71"/>
      <c r="B199" s="71"/>
      <c r="C199" s="72"/>
      <c r="D199" s="72"/>
      <c r="E199" s="72"/>
      <c r="F199" s="73"/>
      <c r="G199" s="4"/>
      <c r="H199" s="2"/>
      <c r="I199" s="2"/>
      <c r="J199" s="2"/>
      <c r="K199" s="2"/>
      <c r="L199" s="70"/>
    </row>
    <row r="200" spans="1:12" x14ac:dyDescent="0.2">
      <c r="A200" s="71"/>
      <c r="B200" s="71"/>
      <c r="C200" s="72"/>
      <c r="D200" s="72"/>
      <c r="E200" s="72"/>
      <c r="F200" s="73"/>
      <c r="G200" s="4"/>
      <c r="H200" s="2"/>
      <c r="I200" s="2"/>
      <c r="J200" s="2"/>
      <c r="K200" s="2"/>
      <c r="L200" s="70"/>
    </row>
    <row r="201" spans="1:12" x14ac:dyDescent="0.2">
      <c r="A201" s="71"/>
      <c r="B201" s="71"/>
      <c r="C201" s="72"/>
      <c r="D201" s="72"/>
      <c r="E201" s="72"/>
      <c r="F201" s="73"/>
      <c r="G201" s="4"/>
      <c r="H201" s="2"/>
      <c r="I201" s="2"/>
      <c r="J201" s="2"/>
      <c r="K201" s="2"/>
      <c r="L201" s="70"/>
    </row>
    <row r="202" spans="1:12" x14ac:dyDescent="0.2">
      <c r="A202" s="71"/>
      <c r="B202" s="71"/>
      <c r="C202" s="72"/>
      <c r="D202" s="72"/>
      <c r="E202" s="72"/>
      <c r="F202" s="73"/>
      <c r="G202" s="4"/>
      <c r="H202" s="2"/>
      <c r="I202" s="2"/>
      <c r="J202" s="2"/>
      <c r="K202" s="2"/>
      <c r="L202" s="70"/>
    </row>
    <row r="203" spans="1:12" x14ac:dyDescent="0.2">
      <c r="A203" s="71"/>
      <c r="B203" s="71"/>
      <c r="C203" s="72"/>
      <c r="D203" s="72"/>
      <c r="E203" s="72"/>
      <c r="F203" s="73"/>
      <c r="G203" s="4"/>
      <c r="H203" s="2"/>
      <c r="I203" s="2"/>
      <c r="J203" s="2"/>
      <c r="K203" s="2"/>
      <c r="L203" s="70"/>
    </row>
    <row r="204" spans="1:12" x14ac:dyDescent="0.2">
      <c r="A204" s="71"/>
      <c r="B204" s="71"/>
      <c r="C204" s="72"/>
      <c r="D204" s="72"/>
      <c r="E204" s="72"/>
      <c r="F204" s="73"/>
      <c r="G204" s="4"/>
      <c r="H204" s="2"/>
      <c r="I204" s="2"/>
      <c r="J204" s="2"/>
      <c r="K204" s="2"/>
      <c r="L204" s="70"/>
    </row>
    <row r="205" spans="1:12" x14ac:dyDescent="0.2">
      <c r="A205" s="71"/>
      <c r="B205" s="71"/>
      <c r="C205" s="72"/>
      <c r="D205" s="72"/>
      <c r="E205" s="72"/>
      <c r="F205" s="73"/>
      <c r="G205" s="4"/>
      <c r="H205" s="2"/>
      <c r="I205" s="2"/>
      <c r="J205" s="2"/>
      <c r="K205" s="2"/>
      <c r="L205" s="70"/>
    </row>
    <row r="206" spans="1:12" x14ac:dyDescent="0.2">
      <c r="A206" s="71"/>
      <c r="B206" s="71"/>
      <c r="C206" s="72"/>
      <c r="D206" s="72"/>
      <c r="E206" s="72"/>
      <c r="F206" s="73"/>
      <c r="G206" s="4"/>
      <c r="H206" s="2"/>
      <c r="I206" s="2"/>
      <c r="J206" s="2"/>
      <c r="K206" s="2"/>
      <c r="L206" s="70"/>
    </row>
    <row r="207" spans="1:12" x14ac:dyDescent="0.2">
      <c r="A207" s="71"/>
      <c r="B207" s="71"/>
      <c r="C207" s="72"/>
      <c r="D207" s="72"/>
      <c r="E207" s="72"/>
      <c r="F207" s="73"/>
      <c r="G207" s="4"/>
      <c r="H207" s="2"/>
      <c r="I207" s="2"/>
      <c r="J207" s="2"/>
      <c r="K207" s="2"/>
      <c r="L207" s="70"/>
    </row>
    <row r="208" spans="1:12" x14ac:dyDescent="0.2">
      <c r="A208" s="71"/>
      <c r="B208" s="71"/>
      <c r="C208" s="72"/>
      <c r="D208" s="72"/>
      <c r="E208" s="72"/>
      <c r="F208" s="73"/>
      <c r="G208" s="4"/>
      <c r="H208" s="2"/>
      <c r="I208" s="2"/>
      <c r="J208" s="2"/>
      <c r="K208" s="2"/>
      <c r="L208" s="70"/>
    </row>
    <row r="209" spans="1:12" x14ac:dyDescent="0.2">
      <c r="A209" s="71"/>
      <c r="B209" s="71"/>
      <c r="C209" s="72"/>
      <c r="D209" s="72"/>
      <c r="E209" s="72"/>
      <c r="F209" s="73"/>
      <c r="G209" s="4"/>
      <c r="H209" s="2"/>
      <c r="I209" s="2"/>
      <c r="J209" s="2"/>
      <c r="K209" s="2"/>
      <c r="L209" s="70"/>
    </row>
    <row r="210" spans="1:12" x14ac:dyDescent="0.2">
      <c r="A210" s="71"/>
      <c r="B210" s="71"/>
      <c r="C210" s="72"/>
      <c r="D210" s="72"/>
      <c r="E210" s="72"/>
      <c r="F210" s="73"/>
      <c r="G210" s="4"/>
      <c r="H210" s="2"/>
      <c r="I210" s="2"/>
      <c r="J210" s="2"/>
      <c r="K210" s="2"/>
      <c r="L210" s="70"/>
    </row>
    <row r="211" spans="1:12" x14ac:dyDescent="0.2">
      <c r="A211" s="71"/>
      <c r="B211" s="71"/>
      <c r="C211" s="72"/>
      <c r="D211" s="72"/>
      <c r="E211" s="72"/>
      <c r="F211" s="73"/>
      <c r="G211" s="4"/>
      <c r="H211" s="2"/>
      <c r="I211" s="2"/>
      <c r="J211" s="2"/>
      <c r="K211" s="2"/>
      <c r="L211" s="70"/>
    </row>
    <row r="212" spans="1:12" x14ac:dyDescent="0.2">
      <c r="A212" s="71"/>
      <c r="B212" s="71"/>
      <c r="C212" s="72"/>
      <c r="D212" s="72"/>
      <c r="E212" s="72"/>
      <c r="F212" s="73"/>
      <c r="G212" s="4"/>
      <c r="H212" s="2"/>
      <c r="I212" s="2"/>
      <c r="J212" s="2"/>
      <c r="K212" s="2"/>
      <c r="L212" s="70"/>
    </row>
    <row r="213" spans="1:12" x14ac:dyDescent="0.2">
      <c r="A213" s="71"/>
      <c r="B213" s="71"/>
      <c r="C213" s="72"/>
      <c r="D213" s="72"/>
      <c r="E213" s="72"/>
      <c r="F213" s="73"/>
      <c r="G213" s="4"/>
      <c r="H213" s="2"/>
      <c r="I213" s="2"/>
      <c r="J213" s="2"/>
      <c r="K213" s="2"/>
      <c r="L213" s="70"/>
    </row>
    <row r="214" spans="1:12" x14ac:dyDescent="0.2">
      <c r="A214" s="71"/>
      <c r="B214" s="71"/>
      <c r="C214" s="72"/>
      <c r="D214" s="72"/>
      <c r="E214" s="72"/>
      <c r="F214" s="73"/>
      <c r="G214" s="4"/>
      <c r="H214" s="2"/>
      <c r="I214" s="2"/>
      <c r="J214" s="2"/>
      <c r="K214" s="2"/>
      <c r="L214" s="70"/>
    </row>
    <row r="215" spans="1:12" x14ac:dyDescent="0.2">
      <c r="A215" s="71"/>
      <c r="B215" s="71"/>
      <c r="C215" s="72"/>
      <c r="D215" s="72"/>
      <c r="E215" s="72"/>
      <c r="F215" s="73"/>
      <c r="G215" s="4"/>
      <c r="H215" s="2"/>
      <c r="I215" s="2"/>
      <c r="J215" s="2"/>
      <c r="K215" s="2"/>
      <c r="L215" s="70"/>
    </row>
    <row r="216" spans="1:12" x14ac:dyDescent="0.2">
      <c r="A216" s="71"/>
      <c r="B216" s="71"/>
      <c r="C216" s="72"/>
      <c r="D216" s="72"/>
      <c r="E216" s="72"/>
      <c r="F216" s="73"/>
      <c r="G216" s="4"/>
      <c r="H216" s="2"/>
      <c r="I216" s="2"/>
      <c r="J216" s="2"/>
      <c r="K216" s="2"/>
      <c r="L216" s="70"/>
    </row>
    <row r="217" spans="1:12" x14ac:dyDescent="0.2">
      <c r="A217" s="71"/>
      <c r="B217" s="71"/>
      <c r="C217" s="72"/>
      <c r="D217" s="72"/>
      <c r="E217" s="72"/>
      <c r="F217" s="73"/>
      <c r="G217" s="4"/>
      <c r="H217" s="2"/>
      <c r="I217" s="2"/>
      <c r="J217" s="2"/>
      <c r="K217" s="2"/>
      <c r="L217" s="70"/>
    </row>
    <row r="218" spans="1:12" x14ac:dyDescent="0.2">
      <c r="A218" s="71"/>
      <c r="B218" s="71"/>
      <c r="C218" s="72"/>
      <c r="D218" s="72"/>
      <c r="E218" s="72"/>
      <c r="F218" s="73"/>
      <c r="G218" s="4"/>
      <c r="H218" s="2"/>
      <c r="I218" s="2"/>
      <c r="J218" s="2"/>
      <c r="K218" s="2"/>
      <c r="L218" s="70"/>
    </row>
    <row r="219" spans="1:12" x14ac:dyDescent="0.2">
      <c r="A219" s="71"/>
      <c r="B219" s="71"/>
      <c r="C219" s="72"/>
      <c r="D219" s="72"/>
      <c r="E219" s="72"/>
      <c r="F219" s="73"/>
      <c r="G219" s="4"/>
      <c r="H219" s="2"/>
      <c r="I219" s="2"/>
      <c r="J219" s="2"/>
      <c r="K219" s="2"/>
      <c r="L219" s="70"/>
    </row>
    <row r="220" spans="1:12" x14ac:dyDescent="0.2">
      <c r="A220" s="71"/>
      <c r="B220" s="71"/>
      <c r="C220" s="72"/>
      <c r="D220" s="72"/>
      <c r="E220" s="72"/>
      <c r="F220" s="73"/>
      <c r="G220" s="4"/>
      <c r="H220" s="2"/>
      <c r="I220" s="2"/>
      <c r="J220" s="2"/>
      <c r="K220" s="2"/>
      <c r="L220" s="70"/>
    </row>
    <row r="221" spans="1:12" x14ac:dyDescent="0.2">
      <c r="A221" s="71"/>
      <c r="B221" s="71"/>
      <c r="C221" s="72"/>
      <c r="D221" s="72"/>
      <c r="E221" s="72"/>
      <c r="F221" s="73"/>
      <c r="G221" s="4"/>
      <c r="H221" s="2"/>
      <c r="I221" s="2"/>
      <c r="J221" s="2"/>
      <c r="K221" s="2"/>
      <c r="L221" s="70"/>
    </row>
    <row r="222" spans="1:12" x14ac:dyDescent="0.2">
      <c r="A222" s="71"/>
      <c r="B222" s="71"/>
      <c r="C222" s="72"/>
      <c r="D222" s="72"/>
      <c r="E222" s="72"/>
      <c r="F222" s="73"/>
      <c r="G222" s="4"/>
      <c r="H222" s="2"/>
      <c r="I222" s="2"/>
      <c r="J222" s="2"/>
      <c r="K222" s="2"/>
      <c r="L222" s="70"/>
    </row>
    <row r="223" spans="1:12" x14ac:dyDescent="0.2">
      <c r="A223" s="71"/>
      <c r="B223" s="71"/>
      <c r="C223" s="72"/>
      <c r="D223" s="72"/>
      <c r="E223" s="72"/>
      <c r="F223" s="73"/>
      <c r="G223" s="4"/>
      <c r="H223" s="2"/>
      <c r="I223" s="2"/>
      <c r="J223" s="2"/>
      <c r="K223" s="2"/>
      <c r="L223" s="70"/>
    </row>
    <row r="224" spans="1:12" x14ac:dyDescent="0.2">
      <c r="A224" s="71"/>
      <c r="B224" s="71"/>
      <c r="C224" s="72"/>
      <c r="D224" s="72"/>
      <c r="E224" s="72"/>
      <c r="F224" s="73"/>
      <c r="G224" s="4"/>
      <c r="H224" s="2"/>
      <c r="I224" s="2"/>
      <c r="J224" s="2"/>
      <c r="K224" s="2"/>
      <c r="L224" s="70"/>
    </row>
    <row r="225" spans="1:12" x14ac:dyDescent="0.2">
      <c r="A225" s="71"/>
      <c r="B225" s="71"/>
      <c r="C225" s="72"/>
      <c r="D225" s="72"/>
      <c r="E225" s="72"/>
      <c r="F225" s="73"/>
      <c r="G225" s="4"/>
      <c r="H225" s="2"/>
      <c r="I225" s="2"/>
      <c r="J225" s="2"/>
      <c r="K225" s="2"/>
      <c r="L225" s="70"/>
    </row>
    <row r="226" spans="1:12" x14ac:dyDescent="0.2">
      <c r="A226" s="71"/>
      <c r="B226" s="71"/>
      <c r="C226" s="72"/>
      <c r="D226" s="72"/>
      <c r="E226" s="72"/>
      <c r="F226" s="73"/>
      <c r="G226" s="4"/>
      <c r="H226" s="2"/>
      <c r="I226" s="2"/>
      <c r="J226" s="2"/>
      <c r="K226" s="2"/>
      <c r="L226" s="70"/>
    </row>
    <row r="227" spans="1:12" x14ac:dyDescent="0.2">
      <c r="A227" s="71"/>
      <c r="B227" s="71"/>
      <c r="C227" s="72"/>
      <c r="D227" s="72"/>
      <c r="E227" s="72"/>
      <c r="F227" s="73"/>
      <c r="G227" s="4"/>
      <c r="H227" s="2"/>
      <c r="I227" s="2"/>
      <c r="J227" s="2"/>
      <c r="K227" s="2"/>
      <c r="L227" s="70"/>
    </row>
    <row r="228" spans="1:12" x14ac:dyDescent="0.2">
      <c r="A228" s="71"/>
      <c r="B228" s="71"/>
      <c r="C228" s="72"/>
      <c r="D228" s="72"/>
      <c r="E228" s="72"/>
      <c r="F228" s="73"/>
      <c r="G228" s="4"/>
      <c r="H228" s="2"/>
      <c r="I228" s="2"/>
      <c r="J228" s="2"/>
      <c r="K228" s="2"/>
      <c r="L228" s="70"/>
    </row>
    <row r="229" spans="1:12" x14ac:dyDescent="0.2">
      <c r="A229" s="71"/>
      <c r="B229" s="71"/>
      <c r="C229" s="72"/>
      <c r="D229" s="72"/>
      <c r="E229" s="72"/>
      <c r="F229" s="73"/>
      <c r="G229" s="4"/>
      <c r="H229" s="2"/>
      <c r="I229" s="2"/>
      <c r="J229" s="2"/>
      <c r="K229" s="2"/>
      <c r="L229" s="70"/>
    </row>
    <row r="230" spans="1:12" x14ac:dyDescent="0.2">
      <c r="A230" s="71"/>
      <c r="B230" s="71"/>
      <c r="C230" s="72"/>
      <c r="D230" s="72"/>
      <c r="E230" s="72"/>
      <c r="F230" s="73"/>
      <c r="G230" s="4"/>
      <c r="H230" s="2"/>
      <c r="I230" s="2"/>
      <c r="J230" s="2"/>
      <c r="K230" s="2"/>
      <c r="L230" s="70"/>
    </row>
    <row r="231" spans="1:12" x14ac:dyDescent="0.2">
      <c r="A231" s="71"/>
      <c r="B231" s="71"/>
      <c r="C231" s="72"/>
      <c r="D231" s="72"/>
      <c r="E231" s="72"/>
      <c r="F231" s="73"/>
      <c r="G231" s="4"/>
      <c r="H231" s="2"/>
      <c r="I231" s="2"/>
      <c r="J231" s="2"/>
      <c r="K231" s="2"/>
      <c r="L231" s="70"/>
    </row>
    <row r="232" spans="1:12" x14ac:dyDescent="0.2">
      <c r="A232" s="71"/>
      <c r="B232" s="71"/>
      <c r="C232" s="72"/>
      <c r="D232" s="72"/>
      <c r="E232" s="72"/>
      <c r="F232" s="73"/>
      <c r="G232" s="4"/>
      <c r="H232" s="2"/>
      <c r="I232" s="2"/>
      <c r="J232" s="2"/>
      <c r="K232" s="2"/>
      <c r="L232" s="70"/>
    </row>
    <row r="233" spans="1:12" x14ac:dyDescent="0.2">
      <c r="A233" s="71"/>
      <c r="B233" s="71"/>
      <c r="C233" s="72"/>
      <c r="D233" s="72"/>
      <c r="E233" s="72"/>
      <c r="F233" s="73"/>
      <c r="G233" s="4"/>
      <c r="H233" s="2"/>
      <c r="I233" s="2"/>
      <c r="J233" s="2"/>
      <c r="K233" s="2"/>
      <c r="L233" s="70"/>
    </row>
    <row r="234" spans="1:12" x14ac:dyDescent="0.2">
      <c r="A234" s="71"/>
      <c r="B234" s="71"/>
      <c r="C234" s="72"/>
      <c r="D234" s="72"/>
      <c r="E234" s="72"/>
      <c r="F234" s="73"/>
      <c r="G234" s="4"/>
      <c r="H234" s="2"/>
      <c r="I234" s="2"/>
      <c r="J234" s="2"/>
      <c r="K234" s="2"/>
      <c r="L234" s="70"/>
    </row>
    <row r="235" spans="1:12" x14ac:dyDescent="0.2">
      <c r="A235" s="71"/>
      <c r="B235" s="71"/>
      <c r="C235" s="72"/>
      <c r="D235" s="72"/>
      <c r="E235" s="72"/>
      <c r="F235" s="73"/>
      <c r="G235" s="4"/>
      <c r="H235" s="2"/>
      <c r="I235" s="2"/>
      <c r="J235" s="2"/>
      <c r="K235" s="2"/>
      <c r="L235" s="70"/>
    </row>
    <row r="236" spans="1:12" x14ac:dyDescent="0.2">
      <c r="A236" s="71"/>
      <c r="B236" s="71"/>
      <c r="C236" s="72"/>
      <c r="D236" s="72"/>
      <c r="E236" s="72"/>
      <c r="F236" s="73"/>
      <c r="G236" s="4"/>
      <c r="H236" s="2"/>
      <c r="I236" s="2"/>
      <c r="J236" s="2"/>
      <c r="K236" s="2"/>
      <c r="L236" s="70"/>
    </row>
    <row r="237" spans="1:12" x14ac:dyDescent="0.2">
      <c r="A237" s="71"/>
      <c r="B237" s="71"/>
      <c r="C237" s="72"/>
      <c r="D237" s="72"/>
      <c r="E237" s="72"/>
      <c r="F237" s="73"/>
      <c r="G237" s="4"/>
      <c r="H237" s="2"/>
      <c r="I237" s="2"/>
      <c r="J237" s="2"/>
      <c r="K237" s="2"/>
      <c r="L237" s="70"/>
    </row>
    <row r="238" spans="1:12" x14ac:dyDescent="0.2">
      <c r="A238" s="71"/>
      <c r="B238" s="71"/>
      <c r="C238" s="72"/>
      <c r="D238" s="72"/>
      <c r="E238" s="72"/>
      <c r="F238" s="73"/>
      <c r="G238" s="4"/>
      <c r="H238" s="2"/>
      <c r="I238" s="2"/>
      <c r="J238" s="2"/>
      <c r="K238" s="2"/>
      <c r="L238" s="70"/>
    </row>
    <row r="239" spans="1:12" x14ac:dyDescent="0.2">
      <c r="A239" s="71"/>
      <c r="B239" s="71"/>
      <c r="C239" s="72"/>
      <c r="D239" s="72"/>
      <c r="E239" s="72"/>
      <c r="F239" s="73"/>
      <c r="G239" s="4"/>
      <c r="H239" s="2"/>
      <c r="I239" s="2"/>
      <c r="J239" s="2"/>
      <c r="K239" s="2"/>
      <c r="L239" s="70"/>
    </row>
    <row r="240" spans="1:12" x14ac:dyDescent="0.2">
      <c r="A240" s="71"/>
      <c r="B240" s="71"/>
      <c r="C240" s="72"/>
      <c r="D240" s="72"/>
      <c r="E240" s="72"/>
      <c r="F240" s="73"/>
      <c r="G240" s="4"/>
      <c r="H240" s="2"/>
      <c r="I240" s="2"/>
      <c r="J240" s="2"/>
      <c r="K240" s="2"/>
      <c r="L240" s="70"/>
    </row>
    <row r="241" spans="1:12" x14ac:dyDescent="0.2">
      <c r="A241" s="71"/>
      <c r="B241" s="71"/>
      <c r="C241" s="72"/>
      <c r="D241" s="72"/>
      <c r="E241" s="72"/>
      <c r="F241" s="73"/>
      <c r="G241" s="4"/>
      <c r="H241" s="2"/>
      <c r="I241" s="2"/>
      <c r="J241" s="2"/>
      <c r="K241" s="2"/>
      <c r="L241" s="70"/>
    </row>
    <row r="242" spans="1:12" x14ac:dyDescent="0.2">
      <c r="A242" s="71"/>
      <c r="B242" s="71"/>
      <c r="C242" s="72"/>
      <c r="D242" s="72"/>
      <c r="E242" s="72"/>
      <c r="F242" s="73"/>
      <c r="G242" s="4"/>
      <c r="H242" s="2"/>
      <c r="I242" s="2"/>
      <c r="J242" s="2"/>
      <c r="K242" s="2"/>
      <c r="L242" s="70"/>
    </row>
    <row r="243" spans="1:12" x14ac:dyDescent="0.2">
      <c r="A243" s="71"/>
      <c r="B243" s="71"/>
      <c r="C243" s="72"/>
      <c r="D243" s="72"/>
      <c r="E243" s="72"/>
      <c r="F243" s="73"/>
      <c r="G243" s="4"/>
      <c r="H243" s="2"/>
      <c r="I243" s="2"/>
      <c r="J243" s="2"/>
      <c r="K243" s="2"/>
      <c r="L243" s="70"/>
    </row>
    <row r="244" spans="1:12" x14ac:dyDescent="0.2">
      <c r="A244" s="71"/>
      <c r="B244" s="71"/>
      <c r="C244" s="72"/>
      <c r="D244" s="72"/>
      <c r="E244" s="72"/>
      <c r="F244" s="73"/>
      <c r="G244" s="4"/>
      <c r="H244" s="2"/>
      <c r="I244" s="2"/>
      <c r="J244" s="2"/>
      <c r="K244" s="2"/>
      <c r="L244" s="70"/>
    </row>
    <row r="245" spans="1:12" x14ac:dyDescent="0.2">
      <c r="A245" s="71"/>
      <c r="B245" s="71"/>
      <c r="C245" s="72"/>
      <c r="D245" s="72"/>
      <c r="E245" s="72"/>
      <c r="F245" s="73"/>
      <c r="G245" s="4"/>
      <c r="H245" s="2"/>
      <c r="I245" s="2"/>
      <c r="J245" s="2"/>
      <c r="K245" s="2"/>
      <c r="L245" s="70"/>
    </row>
    <row r="246" spans="1:12" x14ac:dyDescent="0.2">
      <c r="A246" s="71"/>
      <c r="B246" s="71"/>
      <c r="C246" s="72"/>
      <c r="D246" s="72"/>
      <c r="E246" s="72"/>
      <c r="F246" s="73"/>
      <c r="G246" s="4"/>
      <c r="H246" s="2"/>
      <c r="I246" s="2"/>
      <c r="J246" s="2"/>
      <c r="K246" s="2"/>
      <c r="L246" s="70"/>
    </row>
    <row r="247" spans="1:12" x14ac:dyDescent="0.2">
      <c r="A247" s="71"/>
      <c r="B247" s="71"/>
      <c r="C247" s="72"/>
      <c r="D247" s="72"/>
      <c r="E247" s="72"/>
      <c r="F247" s="73"/>
      <c r="G247" s="4"/>
      <c r="H247" s="2"/>
      <c r="I247" s="2"/>
      <c r="J247" s="2"/>
      <c r="K247" s="2"/>
      <c r="L247" s="70"/>
    </row>
    <row r="248" spans="1:12" x14ac:dyDescent="0.2">
      <c r="A248" s="71"/>
      <c r="B248" s="71"/>
      <c r="C248" s="72"/>
      <c r="D248" s="72"/>
      <c r="E248" s="72"/>
      <c r="F248" s="73"/>
      <c r="G248" s="4"/>
      <c r="H248" s="2"/>
      <c r="I248" s="2"/>
      <c r="J248" s="2"/>
      <c r="K248" s="2"/>
      <c r="L248" s="70"/>
    </row>
    <row r="249" spans="1:12" x14ac:dyDescent="0.2">
      <c r="A249" s="71"/>
      <c r="B249" s="71"/>
      <c r="C249" s="72"/>
      <c r="D249" s="72"/>
      <c r="E249" s="72"/>
      <c r="F249" s="73"/>
      <c r="G249" s="4"/>
      <c r="H249" s="2"/>
      <c r="I249" s="2"/>
      <c r="J249" s="2"/>
      <c r="K249" s="2"/>
      <c r="L249" s="70"/>
    </row>
    <row r="250" spans="1:12" x14ac:dyDescent="0.2">
      <c r="A250" s="71"/>
      <c r="B250" s="71"/>
      <c r="C250" s="72"/>
      <c r="D250" s="72"/>
      <c r="E250" s="72"/>
      <c r="F250" s="73"/>
      <c r="G250" s="4"/>
      <c r="H250" s="2"/>
      <c r="I250" s="2"/>
      <c r="J250" s="2"/>
      <c r="K250" s="2"/>
      <c r="L250" s="70"/>
    </row>
    <row r="251" spans="1:12" x14ac:dyDescent="0.2">
      <c r="A251" s="71"/>
      <c r="B251" s="71"/>
      <c r="C251" s="72"/>
      <c r="D251" s="72"/>
      <c r="E251" s="72"/>
      <c r="F251" s="73"/>
      <c r="G251" s="4"/>
      <c r="H251" s="2"/>
      <c r="I251" s="2"/>
      <c r="J251" s="2"/>
      <c r="K251" s="2"/>
      <c r="L251" s="70"/>
    </row>
    <row r="252" spans="1:12" x14ac:dyDescent="0.2">
      <c r="A252" s="71"/>
      <c r="B252" s="71"/>
      <c r="C252" s="72"/>
      <c r="D252" s="72"/>
      <c r="E252" s="72"/>
      <c r="F252" s="73"/>
      <c r="G252" s="4"/>
      <c r="H252" s="2"/>
      <c r="I252" s="2"/>
      <c r="J252" s="2"/>
      <c r="K252" s="2"/>
      <c r="L252" s="70"/>
    </row>
    <row r="253" spans="1:12" x14ac:dyDescent="0.2">
      <c r="A253" s="71"/>
      <c r="B253" s="71"/>
      <c r="C253" s="72"/>
      <c r="D253" s="72"/>
      <c r="E253" s="72"/>
      <c r="F253" s="73"/>
      <c r="G253" s="4"/>
      <c r="H253" s="2"/>
      <c r="I253" s="2"/>
      <c r="J253" s="2"/>
      <c r="K253" s="2"/>
      <c r="L253" s="70"/>
    </row>
    <row r="254" spans="1:12" x14ac:dyDescent="0.2">
      <c r="A254" s="71"/>
      <c r="B254" s="71"/>
      <c r="C254" s="72"/>
      <c r="D254" s="72"/>
      <c r="E254" s="72"/>
      <c r="F254" s="73"/>
      <c r="G254" s="4"/>
      <c r="H254" s="2"/>
      <c r="I254" s="2"/>
      <c r="J254" s="2"/>
      <c r="K254" s="2"/>
      <c r="L254" s="70"/>
    </row>
    <row r="255" spans="1:12" x14ac:dyDescent="0.2">
      <c r="A255" s="71"/>
      <c r="B255" s="71"/>
      <c r="C255" s="72"/>
      <c r="D255" s="72"/>
      <c r="E255" s="72"/>
      <c r="F255" s="73"/>
      <c r="G255" s="4"/>
      <c r="H255" s="2"/>
      <c r="I255" s="2"/>
      <c r="J255" s="2"/>
      <c r="K255" s="2"/>
      <c r="L255" s="70"/>
    </row>
    <row r="256" spans="1:12" x14ac:dyDescent="0.2">
      <c r="A256" s="71"/>
      <c r="B256" s="71"/>
      <c r="C256" s="72"/>
      <c r="D256" s="72"/>
      <c r="E256" s="72"/>
      <c r="F256" s="73"/>
      <c r="G256" s="4"/>
      <c r="H256" s="2"/>
      <c r="I256" s="2"/>
      <c r="J256" s="2"/>
      <c r="K256" s="2"/>
      <c r="L256" s="70"/>
    </row>
    <row r="257" spans="1:12" x14ac:dyDescent="0.2">
      <c r="A257" s="71"/>
      <c r="B257" s="71"/>
      <c r="C257" s="72"/>
      <c r="D257" s="72"/>
      <c r="E257" s="72"/>
      <c r="F257" s="73"/>
      <c r="G257" s="4"/>
      <c r="H257" s="2"/>
      <c r="I257" s="2"/>
      <c r="J257" s="2"/>
      <c r="K257" s="2"/>
      <c r="L257" s="70"/>
    </row>
    <row r="258" spans="1:12" x14ac:dyDescent="0.2">
      <c r="A258" s="71"/>
      <c r="B258" s="71"/>
      <c r="C258" s="72"/>
      <c r="D258" s="72"/>
      <c r="E258" s="72"/>
      <c r="F258" s="73"/>
      <c r="G258" s="4"/>
      <c r="H258" s="2"/>
      <c r="I258" s="2"/>
      <c r="J258" s="2"/>
      <c r="K258" s="2"/>
      <c r="L258" s="70"/>
    </row>
    <row r="259" spans="1:12" x14ac:dyDescent="0.2">
      <c r="A259" s="71"/>
      <c r="B259" s="71"/>
      <c r="C259" s="72"/>
      <c r="D259" s="72"/>
      <c r="E259" s="72"/>
      <c r="F259" s="73"/>
      <c r="G259" s="4"/>
      <c r="H259" s="2"/>
      <c r="I259" s="2"/>
      <c r="J259" s="2"/>
      <c r="K259" s="2"/>
      <c r="L259" s="70"/>
    </row>
    <row r="260" spans="1:12" x14ac:dyDescent="0.2">
      <c r="A260" s="71"/>
      <c r="B260" s="71"/>
      <c r="C260" s="72"/>
      <c r="D260" s="72"/>
      <c r="E260" s="72"/>
      <c r="F260" s="73"/>
      <c r="G260" s="4"/>
      <c r="H260" s="2"/>
      <c r="I260" s="2"/>
      <c r="J260" s="2"/>
      <c r="K260" s="2"/>
      <c r="L260" s="70"/>
    </row>
    <row r="261" spans="1:12" x14ac:dyDescent="0.2">
      <c r="A261" s="71"/>
      <c r="B261" s="71"/>
      <c r="C261" s="72"/>
      <c r="D261" s="72"/>
      <c r="E261" s="72"/>
      <c r="F261" s="73"/>
      <c r="G261" s="4"/>
      <c r="H261" s="2"/>
      <c r="I261" s="2"/>
      <c r="J261" s="2"/>
      <c r="K261" s="2"/>
      <c r="L261" s="70"/>
    </row>
    <row r="262" spans="1:12" x14ac:dyDescent="0.2">
      <c r="A262" s="71"/>
      <c r="B262" s="71"/>
      <c r="C262" s="72"/>
      <c r="D262" s="72"/>
      <c r="E262" s="72"/>
      <c r="F262" s="73"/>
      <c r="G262" s="4"/>
      <c r="H262" s="2"/>
      <c r="I262" s="2"/>
      <c r="J262" s="2"/>
      <c r="K262" s="2"/>
      <c r="L262" s="70"/>
    </row>
    <row r="263" spans="1:12" x14ac:dyDescent="0.2">
      <c r="A263" s="71"/>
      <c r="B263" s="71"/>
      <c r="C263" s="72"/>
      <c r="D263" s="72"/>
      <c r="E263" s="72"/>
      <c r="F263" s="73"/>
      <c r="G263" s="4"/>
      <c r="H263" s="2"/>
      <c r="I263" s="2"/>
      <c r="J263" s="2"/>
      <c r="K263" s="2"/>
      <c r="L263" s="70"/>
    </row>
    <row r="264" spans="1:12" x14ac:dyDescent="0.2">
      <c r="A264" s="71"/>
      <c r="B264" s="71"/>
      <c r="C264" s="72"/>
      <c r="D264" s="72"/>
      <c r="E264" s="72"/>
      <c r="F264" s="73"/>
      <c r="G264" s="4"/>
      <c r="H264" s="2"/>
      <c r="I264" s="2"/>
      <c r="J264" s="2"/>
      <c r="K264" s="2"/>
      <c r="L264" s="70"/>
    </row>
    <row r="265" spans="1:12" x14ac:dyDescent="0.2">
      <c r="A265" s="71"/>
      <c r="B265" s="71"/>
      <c r="C265" s="72"/>
      <c r="D265" s="72"/>
      <c r="E265" s="72"/>
      <c r="F265" s="73"/>
      <c r="G265" s="4"/>
      <c r="H265" s="2"/>
      <c r="I265" s="2"/>
      <c r="J265" s="2"/>
      <c r="K265" s="2"/>
      <c r="L265" s="70"/>
    </row>
    <row r="266" spans="1:12" x14ac:dyDescent="0.2">
      <c r="A266" s="71"/>
      <c r="B266" s="71"/>
      <c r="C266" s="72"/>
      <c r="D266" s="72"/>
      <c r="E266" s="72"/>
      <c r="F266" s="73"/>
      <c r="G266" s="4"/>
      <c r="H266" s="2"/>
      <c r="I266" s="2"/>
      <c r="J266" s="2"/>
      <c r="K266" s="2"/>
      <c r="L266" s="70"/>
    </row>
    <row r="267" spans="1:12" x14ac:dyDescent="0.2">
      <c r="A267" s="71"/>
      <c r="B267" s="71"/>
      <c r="C267" s="72"/>
      <c r="D267" s="72"/>
      <c r="E267" s="72"/>
      <c r="F267" s="73"/>
      <c r="G267" s="4"/>
      <c r="H267" s="2"/>
      <c r="I267" s="2"/>
      <c r="J267" s="2"/>
      <c r="K267" s="2"/>
      <c r="L267" s="70"/>
    </row>
    <row r="268" spans="1:12" x14ac:dyDescent="0.2">
      <c r="A268" s="71"/>
      <c r="B268" s="71"/>
      <c r="C268" s="72"/>
      <c r="D268" s="72"/>
      <c r="E268" s="72"/>
      <c r="F268" s="73"/>
      <c r="G268" s="4"/>
      <c r="H268" s="2"/>
      <c r="I268" s="2"/>
      <c r="J268" s="2"/>
      <c r="K268" s="2"/>
      <c r="L268" s="70"/>
    </row>
    <row r="269" spans="1:12" x14ac:dyDescent="0.2">
      <c r="A269" s="71"/>
      <c r="B269" s="71"/>
      <c r="C269" s="72"/>
      <c r="D269" s="72"/>
      <c r="E269" s="72"/>
      <c r="F269" s="73"/>
      <c r="G269" s="4"/>
      <c r="H269" s="2"/>
      <c r="I269" s="2"/>
      <c r="J269" s="2"/>
      <c r="K269" s="2"/>
      <c r="L269" s="70"/>
    </row>
    <row r="270" spans="1:12" x14ac:dyDescent="0.2">
      <c r="A270" s="71"/>
      <c r="B270" s="71"/>
      <c r="C270" s="72"/>
      <c r="D270" s="72"/>
      <c r="E270" s="72"/>
      <c r="F270" s="73"/>
      <c r="G270" s="4"/>
      <c r="H270" s="2"/>
      <c r="I270" s="2"/>
      <c r="J270" s="2"/>
      <c r="K270" s="2"/>
      <c r="L270" s="70"/>
    </row>
    <row r="271" spans="1:12" x14ac:dyDescent="0.2">
      <c r="A271" s="71"/>
      <c r="B271" s="71"/>
      <c r="C271" s="72"/>
      <c r="D271" s="72"/>
      <c r="E271" s="72"/>
      <c r="F271" s="73"/>
      <c r="G271" s="4"/>
      <c r="H271" s="2"/>
      <c r="I271" s="2"/>
      <c r="J271" s="2"/>
      <c r="K271" s="2"/>
      <c r="L271" s="70"/>
    </row>
    <row r="272" spans="1:12" x14ac:dyDescent="0.2">
      <c r="A272" s="70"/>
      <c r="B272" s="70"/>
      <c r="C272" s="70"/>
      <c r="D272" s="70"/>
      <c r="E272" s="70"/>
      <c r="F272" s="70"/>
      <c r="H272" s="2"/>
      <c r="I272" s="2"/>
      <c r="J272" s="2"/>
      <c r="K272" s="2"/>
      <c r="L272" s="70"/>
    </row>
    <row r="273" spans="1:12" x14ac:dyDescent="0.2">
      <c r="A273" s="70"/>
      <c r="B273" s="70"/>
      <c r="C273" s="70"/>
      <c r="D273" s="70"/>
      <c r="E273" s="70"/>
      <c r="F273" s="70"/>
      <c r="H273" s="2"/>
      <c r="I273" s="2"/>
      <c r="J273" s="2"/>
      <c r="K273" s="2"/>
      <c r="L273" s="70"/>
    </row>
    <row r="274" spans="1:12" x14ac:dyDescent="0.2">
      <c r="A274" s="70"/>
      <c r="B274" s="70"/>
      <c r="C274" s="70"/>
      <c r="D274" s="70"/>
      <c r="E274" s="70"/>
      <c r="F274" s="70"/>
      <c r="H274" s="2"/>
      <c r="I274" s="2"/>
      <c r="J274" s="2"/>
      <c r="K274" s="2"/>
      <c r="L274" s="70"/>
    </row>
    <row r="275" spans="1:12" x14ac:dyDescent="0.2">
      <c r="A275" s="70"/>
      <c r="B275" s="70"/>
      <c r="C275" s="70"/>
      <c r="D275" s="70"/>
      <c r="E275" s="70"/>
      <c r="F275" s="70"/>
      <c r="H275" s="2"/>
      <c r="I275" s="2"/>
      <c r="J275" s="2"/>
      <c r="K275" s="2"/>
      <c r="L275" s="70"/>
    </row>
    <row r="276" spans="1:12" x14ac:dyDescent="0.2">
      <c r="A276" s="70"/>
      <c r="B276" s="70"/>
      <c r="C276" s="70"/>
      <c r="D276" s="70"/>
      <c r="E276" s="70"/>
      <c r="F276" s="70"/>
      <c r="H276" s="2"/>
      <c r="I276" s="2"/>
      <c r="J276" s="2"/>
      <c r="K276" s="2"/>
      <c r="L276" s="70"/>
    </row>
    <row r="277" spans="1:12" x14ac:dyDescent="0.2">
      <c r="A277" s="70"/>
      <c r="B277" s="70"/>
      <c r="C277" s="70"/>
      <c r="D277" s="70"/>
      <c r="E277" s="70"/>
      <c r="F277" s="70"/>
      <c r="H277" s="2"/>
      <c r="I277" s="2"/>
      <c r="J277" s="2"/>
      <c r="K277" s="2"/>
      <c r="L277" s="70"/>
    </row>
    <row r="278" spans="1:12" x14ac:dyDescent="0.2">
      <c r="A278" s="70"/>
      <c r="B278" s="70"/>
      <c r="C278" s="70"/>
      <c r="D278" s="70"/>
      <c r="E278" s="70"/>
      <c r="F278" s="70"/>
      <c r="H278" s="2"/>
      <c r="I278" s="2"/>
      <c r="J278" s="2"/>
      <c r="K278" s="2"/>
      <c r="L278" s="70"/>
    </row>
    <row r="279" spans="1:12" x14ac:dyDescent="0.2">
      <c r="A279" s="70"/>
      <c r="B279" s="70"/>
      <c r="C279" s="70"/>
      <c r="D279" s="70"/>
      <c r="E279" s="70"/>
      <c r="F279" s="70"/>
      <c r="H279" s="2"/>
      <c r="I279" s="2"/>
      <c r="J279" s="2"/>
      <c r="K279" s="2"/>
      <c r="L279" s="70"/>
    </row>
    <row r="280" spans="1:12" x14ac:dyDescent="0.2">
      <c r="A280" s="70"/>
      <c r="B280" s="70"/>
      <c r="C280" s="70"/>
      <c r="D280" s="70"/>
      <c r="E280" s="70"/>
      <c r="F280" s="70"/>
      <c r="H280" s="2"/>
      <c r="I280" s="2"/>
      <c r="J280" s="2"/>
      <c r="K280" s="2"/>
      <c r="L280" s="70"/>
    </row>
    <row r="281" spans="1:12" x14ac:dyDescent="0.2">
      <c r="A281" s="70"/>
      <c r="B281" s="70"/>
      <c r="C281" s="70"/>
      <c r="D281" s="70"/>
      <c r="E281" s="70"/>
      <c r="F281" s="70"/>
      <c r="H281" s="2"/>
      <c r="I281" s="2"/>
      <c r="J281" s="2"/>
      <c r="K281" s="2"/>
      <c r="L281" s="70"/>
    </row>
    <row r="282" spans="1:12" x14ac:dyDescent="0.2">
      <c r="A282" s="70"/>
      <c r="B282" s="70"/>
      <c r="C282" s="70"/>
      <c r="D282" s="70"/>
      <c r="E282" s="70"/>
      <c r="F282" s="70"/>
      <c r="H282" s="2"/>
      <c r="I282" s="2"/>
      <c r="J282" s="2"/>
      <c r="K282" s="2"/>
      <c r="L282" s="70"/>
    </row>
    <row r="283" spans="1:12" x14ac:dyDescent="0.2">
      <c r="A283" s="70"/>
      <c r="B283" s="70"/>
      <c r="C283" s="70"/>
      <c r="D283" s="70"/>
      <c r="E283" s="70"/>
      <c r="F283" s="70"/>
      <c r="H283" s="2"/>
      <c r="I283" s="2"/>
      <c r="J283" s="2"/>
      <c r="K283" s="2"/>
      <c r="L283" s="70"/>
    </row>
    <row r="284" spans="1:12" x14ac:dyDescent="0.2">
      <c r="A284" s="70"/>
      <c r="B284" s="70"/>
      <c r="C284" s="70"/>
      <c r="D284" s="70"/>
      <c r="E284" s="70"/>
      <c r="F284" s="70"/>
      <c r="H284" s="2"/>
      <c r="I284" s="2"/>
      <c r="J284" s="2"/>
      <c r="K284" s="2"/>
      <c r="L284" s="70"/>
    </row>
  </sheetData>
  <sheetProtection selectLockedCells="1" selectUnlockedCells="1"/>
  <autoFilter ref="A4:L163"/>
  <mergeCells count="13">
    <mergeCell ref="H4:J4"/>
    <mergeCell ref="M3:M4"/>
    <mergeCell ref="N3:N4"/>
    <mergeCell ref="B1:N1"/>
    <mergeCell ref="A2:N2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59055118110236227" right="0" top="0.59055118110236227" bottom="0.59055118110236227" header="0.51181102362204722" footer="0.51181102362204722"/>
  <pageSetup paperSize="9" scale="56" firstPageNumber="0" fitToHeight="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ведомственная 2019 </vt:lpstr>
      <vt:lpstr>' ведомственная 2019 '!Заголовки_для_печати</vt:lpstr>
      <vt:lpstr>' ведомственная 2019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sveta Stroeva</cp:lastModifiedBy>
  <cp:lastPrinted>2020-05-28T10:53:37Z</cp:lastPrinted>
  <dcterms:created xsi:type="dcterms:W3CDTF">2010-12-01T08:56:03Z</dcterms:created>
  <dcterms:modified xsi:type="dcterms:W3CDTF">2020-05-28T19:00:50Z</dcterms:modified>
</cp:coreProperties>
</file>