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31.12.2016 план" sheetId="1" r:id="rId1"/>
  </sheets>
  <definedNames>
    <definedName name="_xlnm._FilterDatabase" localSheetId="0" hidden="1">'31.12.2016 план'!$A$12:$G$178</definedName>
  </definedNames>
  <calcPr fullCalcOnLoad="1"/>
</workbook>
</file>

<file path=xl/sharedStrings.xml><?xml version="1.0" encoding="utf-8"?>
<sst xmlns="http://schemas.openxmlformats.org/spreadsheetml/2006/main" count="541" uniqueCount="249">
  <si>
    <t>Адресная программа благоустройства дворовых территорий МО Невская застава на 2016 г</t>
  </si>
  <si>
    <t>Код</t>
  </si>
  <si>
    <t>НАИМЕНОВАНИЕ РАБОТ</t>
  </si>
  <si>
    <t>ед.изм.</t>
  </si>
  <si>
    <t>периодичность</t>
  </si>
  <si>
    <t>Работы выполняемые за счет средств местного бюджета МО МО Невская застава</t>
  </si>
  <si>
    <t>ПРИМЕЧАНИЕ</t>
  </si>
  <si>
    <t>ОБЬЕМ</t>
  </si>
  <si>
    <t>СУММА</t>
  </si>
  <si>
    <t>БЛАГОУСТРОЙСТВО</t>
  </si>
  <si>
    <t>ВСЕГО:</t>
  </si>
  <si>
    <t>2016 год</t>
  </si>
  <si>
    <t>Содержание и уборка территории ЗН, ДП, СП, покос травы, защита зеленыз насаждений от вредителей, вывоз несанкционированных свалок</t>
  </si>
  <si>
    <t>ИТОГО:</t>
  </si>
  <si>
    <t>год</t>
  </si>
  <si>
    <t>1.1</t>
  </si>
  <si>
    <t>Содержание и уборка территории ЗН, ДП, СП</t>
  </si>
  <si>
    <t>согласно перечня территорий уборочных площадей</t>
  </si>
  <si>
    <t>150 ио</t>
  </si>
  <si>
    <t>2</t>
  </si>
  <si>
    <t xml:space="preserve">согласно перечня территорий уборочных площадей </t>
  </si>
  <si>
    <t>151 ио</t>
  </si>
  <si>
    <t>1.2</t>
  </si>
  <si>
    <t>Защита зеленых насаждений от вредителей и болезней</t>
  </si>
  <si>
    <t>весна</t>
  </si>
  <si>
    <t>У ГАЛИ 331 тыс.руб.</t>
  </si>
  <si>
    <t>согласно перечню территории ЗН МО Невская застава</t>
  </si>
  <si>
    <t xml:space="preserve"> </t>
  </si>
  <si>
    <t>1.3</t>
  </si>
  <si>
    <t>Покос травы (в сезон 3 раза)</t>
  </si>
  <si>
    <t>июнь, июль, август</t>
  </si>
  <si>
    <t>1</t>
  </si>
  <si>
    <t>согласно перечня территории ЗН МО Невская застава</t>
  </si>
  <si>
    <t>июнь</t>
  </si>
  <si>
    <t>июль</t>
  </si>
  <si>
    <t>3</t>
  </si>
  <si>
    <t>Проектная документация</t>
  </si>
  <si>
    <t>Седова ул., д.38,40,42</t>
  </si>
  <si>
    <t>дополнительные парковочные места</t>
  </si>
  <si>
    <t>портал</t>
  </si>
  <si>
    <t>Ткачей ул., д.10</t>
  </si>
  <si>
    <t>ДП, зона отдыха</t>
  </si>
  <si>
    <t>Ткачей ул., д.4,2</t>
  </si>
  <si>
    <t>ДП, реконструкция, уширение</t>
  </si>
  <si>
    <t>Ольминского ул., д.24</t>
  </si>
  <si>
    <t>мощение пешеходных дорожек, маф (скамейки урны) зона отдыха</t>
  </si>
  <si>
    <t>Седова ул., д.19,21</t>
  </si>
  <si>
    <t>ДП</t>
  </si>
  <si>
    <t>4</t>
  </si>
  <si>
    <t>ВОССТАНОВИТЕЛЬНАЯ СТОИМОСТЬ</t>
  </si>
  <si>
    <t>Елизарова пр., д.15</t>
  </si>
  <si>
    <t>5</t>
  </si>
  <si>
    <t>Завоз земли для вазонов</t>
  </si>
  <si>
    <t>куб.</t>
  </si>
  <si>
    <t>Вазон</t>
  </si>
  <si>
    <t>шт</t>
  </si>
  <si>
    <t xml:space="preserve">Елизарова пр., д.31/3, д.32/2, Седова ул., д.25  </t>
  </si>
  <si>
    <t>Вазон 900*900*370</t>
  </si>
  <si>
    <t>Вазон В-115Т (МАФ)</t>
  </si>
  <si>
    <t>Ткачей ул., д.4, Крупской ул., д.33, Седова ул., д.29</t>
  </si>
  <si>
    <t>Вазон угловой 300*400*900*900</t>
  </si>
  <si>
    <t>Елизарова пр., д.11, д.14, д.20,  Об.Обороны пр., д.22</t>
  </si>
  <si>
    <t>Вазон В-115Т</t>
  </si>
  <si>
    <t>Об.Обороны пр., д.88, д.95/4, д.13, Елизарова пр., д.11, О.Берггольц ул., 7/1,  Ольминского ул., д.8, д.22</t>
  </si>
  <si>
    <t>6</t>
  </si>
  <si>
    <t>Завоз песка для песочниц (2 раза - весна - осень)</t>
  </si>
  <si>
    <t>объем 1 песочницы</t>
  </si>
  <si>
    <t>Седова ул., д.35,40</t>
  </si>
  <si>
    <t>куб.м</t>
  </si>
  <si>
    <t>Бабушкина ул., д.29/2</t>
  </si>
  <si>
    <t>Обуховской Обороны пр., д.93,107,109,121</t>
  </si>
  <si>
    <t>Елизарова пр., д. 21</t>
  </si>
  <si>
    <t>Крупской ул., д.25,31,33</t>
  </si>
  <si>
    <t>Пинегина ул., д. 7,15</t>
  </si>
  <si>
    <t>Ткачей ул., д.3,68/2,22</t>
  </si>
  <si>
    <t>Перевозная наб., д.7</t>
  </si>
  <si>
    <t>Глазурная ул., д.2 (Об.Обороны пр., д.19)</t>
  </si>
  <si>
    <t>Крупской ул., д.18</t>
  </si>
  <si>
    <t>Седова ул.,д.23</t>
  </si>
  <si>
    <t>Ткачей ул., д.68,68/2,4</t>
  </si>
  <si>
    <t>Ольги Берггольц, д.19</t>
  </si>
  <si>
    <t>Перевозная наб., д.29</t>
  </si>
  <si>
    <t>Бабушкина ул., д.8 (Елизарова пр., д.15)</t>
  </si>
  <si>
    <t>Об.Обороны пр., д.13,97,109</t>
  </si>
  <si>
    <t>Ольминского ул., д.5</t>
  </si>
  <si>
    <t>Елизарова пр., д.12</t>
  </si>
  <si>
    <t>Пинегина ул.,д.15</t>
  </si>
  <si>
    <t>Елизарова пр., д.26</t>
  </si>
  <si>
    <t>Крупской ул., д.31, Ткачей, д.42</t>
  </si>
  <si>
    <t>Крупской ул., д.33,37</t>
  </si>
  <si>
    <t>7</t>
  </si>
  <si>
    <t>Технадзор 1,6% от видов работ без НДС</t>
  </si>
  <si>
    <t>Асфальтирование (полная замена конструкции, ямочный ремонт), установка и замена бортового камня</t>
  </si>
  <si>
    <t>Уширение (асфальт, экопарковка)</t>
  </si>
  <si>
    <t>Мощение пешеходных дорожек и зон отдыха</t>
  </si>
  <si>
    <t>посадка деревьев</t>
  </si>
  <si>
    <t>посадка кустов</t>
  </si>
  <si>
    <t>установка ограждений</t>
  </si>
  <si>
    <t>установка ДИ и ДС оборудования</t>
  </si>
  <si>
    <t>8</t>
  </si>
  <si>
    <t>установка МАФ (скамейки)</t>
  </si>
  <si>
    <t>9</t>
  </si>
  <si>
    <t>устройство набивного основания ДП и СП (отсев, усовершенствованное - резиновое)</t>
  </si>
  <si>
    <t>10</t>
  </si>
  <si>
    <t>Восстановление газона (при условии срезания верхнего  растительного слоя, а также после установки бортового камня)</t>
  </si>
  <si>
    <t>Спил деревьев-угроз, омолаживание, посадка на пень, в т.ч. Обследование</t>
  </si>
  <si>
    <t>8.1</t>
  </si>
  <si>
    <t>Спил деревьев-угроз, омолаживание, посадка на пень</t>
  </si>
  <si>
    <t>по проекту</t>
  </si>
  <si>
    <t>ПБ № 308</t>
  </si>
  <si>
    <t>Елизарова пр., д.12,14</t>
  </si>
  <si>
    <t>ПБ № 233</t>
  </si>
  <si>
    <t>Крупская ул., д.13</t>
  </si>
  <si>
    <t>ПБ № 270</t>
  </si>
  <si>
    <t>О.Обороны пр., д.111-119</t>
  </si>
  <si>
    <t>ПБ № 273</t>
  </si>
  <si>
    <t>О.Обороны пр., д.19</t>
  </si>
  <si>
    <t>ПБ № 201</t>
  </si>
  <si>
    <t>О.Обороны пр., д.91-93</t>
  </si>
  <si>
    <t>ПБ № 162</t>
  </si>
  <si>
    <t xml:space="preserve">Об.Обороны пр., д.121 </t>
  </si>
  <si>
    <t>ПБ № 229</t>
  </si>
  <si>
    <t>Елизарова пр., д.19</t>
  </si>
  <si>
    <t>ПБ № 227</t>
  </si>
  <si>
    <t>Крупской ул.,д.11,15,13, Ткачей ул.,д.22,30, Бабушкина ул., д.24</t>
  </si>
  <si>
    <t>ПБ № 236</t>
  </si>
  <si>
    <t>11</t>
  </si>
  <si>
    <t>Ольминского ул., д.31</t>
  </si>
  <si>
    <t>ПБ № 183</t>
  </si>
  <si>
    <t>12</t>
  </si>
  <si>
    <t>Ольминского ул., д.33</t>
  </si>
  <si>
    <t>ПБ № 179</t>
  </si>
  <si>
    <t>13</t>
  </si>
  <si>
    <t>Пинегина ул., д.3,5,7</t>
  </si>
  <si>
    <t>ПБ № 193</t>
  </si>
  <si>
    <t>14</t>
  </si>
  <si>
    <t>Проф.Качалова ул., д.4,6</t>
  </si>
  <si>
    <t>ПБ № 203</t>
  </si>
  <si>
    <t>15</t>
  </si>
  <si>
    <t>ПБ № 243</t>
  </si>
  <si>
    <t>16</t>
  </si>
  <si>
    <t>Седова ул., д.20 корп.2</t>
  </si>
  <si>
    <t>ПБ № 192</t>
  </si>
  <si>
    <t>17</t>
  </si>
  <si>
    <t>Седова ул., д.31</t>
  </si>
  <si>
    <t>ПБ № 231</t>
  </si>
  <si>
    <t>18</t>
  </si>
  <si>
    <t>Ткачей ул., д.16,18</t>
  </si>
  <si>
    <t>ПБ № 242</t>
  </si>
  <si>
    <t>8.2</t>
  </si>
  <si>
    <t xml:space="preserve">ОБСЛЕДОВАНИЕ в 2016 году </t>
  </si>
  <si>
    <t>Седова ул., д.35</t>
  </si>
  <si>
    <t>единица</t>
  </si>
  <si>
    <t>вокруг ДП + поросль</t>
  </si>
  <si>
    <t>Елизарова пр., д.35</t>
  </si>
  <si>
    <t>Елизарова пр., д.37</t>
  </si>
  <si>
    <t xml:space="preserve"> у ТП</t>
  </si>
  <si>
    <t>вокруг ДП и зоны отдыха</t>
  </si>
  <si>
    <t>Ольминского ул., д.8 - Ногина ул., д.4</t>
  </si>
  <si>
    <t xml:space="preserve">2 участка тополя </t>
  </si>
  <si>
    <t>Седова ул., д.19</t>
  </si>
  <si>
    <t>двор</t>
  </si>
  <si>
    <t>Ткачей ул., д.30</t>
  </si>
  <si>
    <t>у детского сада</t>
  </si>
  <si>
    <t>ДЕТСКИЕ/СПОРТИВНЫЕ площадки, в .т.ч. Ремонт</t>
  </si>
  <si>
    <t>9.1</t>
  </si>
  <si>
    <t>Ремонт набивного основания ДП/СП</t>
  </si>
  <si>
    <t>кв.м</t>
  </si>
  <si>
    <t>Бабушкина ул., д.8</t>
  </si>
  <si>
    <t>под качелями</t>
  </si>
  <si>
    <t>Устройство набивного основания ДП/СП</t>
  </si>
  <si>
    <t>по проекту резинка</t>
  </si>
  <si>
    <t>Ткачей ул., д.46</t>
  </si>
  <si>
    <t>Установка ДИ/С оборудования</t>
  </si>
  <si>
    <t>Установка/замена БК</t>
  </si>
  <si>
    <t>п.м</t>
  </si>
  <si>
    <t>Асфальтирование в т.ч. (полная замена конструкции, ямочный ремонт), установка и замена бортового камня, организация дополнительных парковочных мест</t>
  </si>
  <si>
    <t>10.1</t>
  </si>
  <si>
    <t>Организация дополнительных парковочных мест</t>
  </si>
  <si>
    <t>Ограждения газонов</t>
  </si>
  <si>
    <t>Установка газонного ограждения</t>
  </si>
  <si>
    <t>м.п</t>
  </si>
  <si>
    <t>Окраска газонного ограждения</t>
  </si>
  <si>
    <t>Восстановление газона</t>
  </si>
  <si>
    <t>Посадка кустов</t>
  </si>
  <si>
    <t>по проекту кизильник</t>
  </si>
  <si>
    <t>Посадка деревьев</t>
  </si>
  <si>
    <t>Седова ул., д.40,42</t>
  </si>
  <si>
    <t>вокруг ДП/СП взамен снесенных в 2015г</t>
  </si>
  <si>
    <t>по проекту липа</t>
  </si>
  <si>
    <t>Посадка цветов</t>
  </si>
  <si>
    <t>Мощение пешеходных дорожек</t>
  </si>
  <si>
    <t>Установка малых архитектурных форм (скамейки, вазоны, урны, полусферы)</t>
  </si>
  <si>
    <t>урны</t>
  </si>
  <si>
    <t>Седова ул., д.17 к.2</t>
  </si>
  <si>
    <t>Устройство/ремонт искусственных дорожных неровностей (ИДН)</t>
  </si>
  <si>
    <t>Ольминского ул. Д.8</t>
  </si>
  <si>
    <t>О.Берггольц ул., д.11</t>
  </si>
  <si>
    <t>Ольминского ул. Д.12</t>
  </si>
  <si>
    <t>Ольминского ул. Д.14</t>
  </si>
  <si>
    <t>Подготовил:</t>
  </si>
  <si>
    <t>Приложение №1</t>
  </si>
  <si>
    <t>праздничные дни</t>
  </si>
  <si>
    <t>Седова ул., д.20 кор.2</t>
  </si>
  <si>
    <t xml:space="preserve"> липа, клен компесационное</t>
  </si>
  <si>
    <t>Технадзор 1,6% от видов работ без НДС(по Д. и с. Пл.)</t>
  </si>
  <si>
    <t>Елизарова пр., д.15,Ткачей ул., д.46</t>
  </si>
  <si>
    <t>Бабушкина, 29 к.2; Крупская, 31</t>
  </si>
  <si>
    <t>Скамейки (2), урны(2), вазоны (5)</t>
  </si>
  <si>
    <t>вазоны(2), урны(2)</t>
  </si>
  <si>
    <t>Ткачей ул., д.22</t>
  </si>
  <si>
    <t>Ткачей ул, д.8</t>
  </si>
  <si>
    <t xml:space="preserve">Крупской ул, д.7 </t>
  </si>
  <si>
    <t>Крупской ул, д.25</t>
  </si>
  <si>
    <t>Ольги Берггольц ул, д.11</t>
  </si>
  <si>
    <t>вазоны</t>
  </si>
  <si>
    <t>Ольминского ул, д.8</t>
  </si>
  <si>
    <t>Бабушкина ул, д.7</t>
  </si>
  <si>
    <t>МАФ ослик</t>
  </si>
  <si>
    <t>Елизарова пр, д.19</t>
  </si>
  <si>
    <t>вазон</t>
  </si>
  <si>
    <t>урны (2), вазан (4)</t>
  </si>
  <si>
    <t>Седова ул., д. 35</t>
  </si>
  <si>
    <t>Седова ул., д. 40</t>
  </si>
  <si>
    <t>Седова ул., д. 44</t>
  </si>
  <si>
    <t>Седова ул., д. 42</t>
  </si>
  <si>
    <t>Елизарова пр, д.15</t>
  </si>
  <si>
    <t>Елизарова пр, д.37</t>
  </si>
  <si>
    <t>урна (3), скамейка (3)</t>
  </si>
  <si>
    <t>Асфальтирование пешеходных дорожек</t>
  </si>
  <si>
    <t>Ремонт и покраска МАФ</t>
  </si>
  <si>
    <t>Бабушкина д.29 к.1</t>
  </si>
  <si>
    <t>Седова д.19,21</t>
  </si>
  <si>
    <t>Ткачей ул. Д.42,46,50,64,62,36</t>
  </si>
  <si>
    <t>Седова д.24/3</t>
  </si>
  <si>
    <t>7.1</t>
  </si>
  <si>
    <t>7.2</t>
  </si>
  <si>
    <t>8.3</t>
  </si>
  <si>
    <t>8.4</t>
  </si>
  <si>
    <t>9.2.</t>
  </si>
  <si>
    <t>9.3.</t>
  </si>
  <si>
    <t>10.2.</t>
  </si>
  <si>
    <t>15.1</t>
  </si>
  <si>
    <t>15.2</t>
  </si>
  <si>
    <t>Главный специалист отдела  ЖКХ _________________ Л.Л.Карпов</t>
  </si>
  <si>
    <t>Ткачей ул,д.46</t>
  </si>
  <si>
    <t>Устройство набивного основания пешеходных дорожек,мощение</t>
  </si>
  <si>
    <t>К муниципальной программе</t>
  </si>
  <si>
    <t>"Благоустройство территории и охрана окружающей среды на 2016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</si>
</sst>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0.000"/>
    <numFmt numFmtId="175" formatCode="#,##0.00&quot;р.&quot;"/>
    <numFmt numFmtId="176" formatCode="#,##0.0"/>
    <numFmt numFmtId="177" formatCode="#,##0.00\ &quot;₽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b/>
      <sz val="8"/>
      <color indexed="10"/>
      <name val="Cambria"/>
      <family val="1"/>
    </font>
    <font>
      <sz val="8"/>
      <color indexed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8"/>
      <name val="Calibri"/>
      <family val="2"/>
    </font>
    <font>
      <sz val="8"/>
      <color indexed="8"/>
      <name val="Cambria"/>
      <family val="1"/>
    </font>
    <font>
      <b/>
      <sz val="11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Cambria"/>
      <family val="1"/>
    </font>
    <font>
      <sz val="8"/>
      <color rgb="FFFF0000"/>
      <name val="Cambria"/>
      <family val="1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72" fontId="4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" fontId="18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172" fontId="45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wrapText="1"/>
    </xf>
    <xf numFmtId="172" fontId="45" fillId="33" borderId="11" xfId="0" applyNumberFormat="1" applyFont="1" applyFill="1" applyBorder="1" applyAlignment="1">
      <alignment horizontal="center"/>
    </xf>
    <xf numFmtId="172" fontId="22" fillId="33" borderId="11" xfId="0" applyNumberFormat="1" applyFont="1" applyFill="1" applyBorder="1" applyAlignment="1">
      <alignment horizontal="center"/>
    </xf>
    <xf numFmtId="172" fontId="22" fillId="33" borderId="11" xfId="0" applyNumberFormat="1" applyFont="1" applyFill="1" applyBorder="1" applyAlignment="1">
      <alignment horizontal="left"/>
    </xf>
    <xf numFmtId="4" fontId="22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9" fontId="22" fillId="2" borderId="11" xfId="0" applyNumberFormat="1" applyFont="1" applyFill="1" applyBorder="1" applyAlignment="1">
      <alignment horizontal="center" vertical="center" wrapText="1"/>
    </xf>
    <xf numFmtId="2" fontId="22" fillId="2" borderId="11" xfId="0" applyNumberFormat="1" applyFont="1" applyFill="1" applyBorder="1" applyAlignment="1">
      <alignment wrapText="1"/>
    </xf>
    <xf numFmtId="0" fontId="22" fillId="2" borderId="11" xfId="0" applyFont="1" applyFill="1" applyBorder="1" applyAlignment="1">
      <alignment horizontal="center"/>
    </xf>
    <xf numFmtId="1" fontId="22" fillId="2" borderId="11" xfId="0" applyNumberFormat="1" applyFont="1" applyFill="1" applyBorder="1" applyAlignment="1">
      <alignment horizontal="center"/>
    </xf>
    <xf numFmtId="173" fontId="45" fillId="2" borderId="11" xfId="0" applyNumberFormat="1" applyFont="1" applyFill="1" applyBorder="1" applyAlignment="1">
      <alignment horizontal="center" vertical="center" wrapText="1"/>
    </xf>
    <xf numFmtId="172" fontId="22" fillId="2" borderId="11" xfId="0" applyNumberFormat="1" applyFont="1" applyFill="1" applyBorder="1" applyAlignment="1">
      <alignment horizontal="right" vertical="center" wrapText="1"/>
    </xf>
    <xf numFmtId="2" fontId="18" fillId="2" borderId="11" xfId="0" applyNumberFormat="1" applyFont="1" applyFill="1" applyBorder="1" applyAlignment="1">
      <alignment wrapText="1"/>
    </xf>
    <xf numFmtId="2" fontId="18" fillId="2" borderId="0" xfId="0" applyNumberFormat="1" applyFont="1" applyFill="1" applyAlignment="1">
      <alignment/>
    </xf>
    <xf numFmtId="0" fontId="18" fillId="2" borderId="11" xfId="0" applyFont="1" applyFill="1" applyBorder="1" applyAlignment="1">
      <alignment horizontal="center"/>
    </xf>
    <xf numFmtId="1" fontId="18" fillId="2" borderId="11" xfId="0" applyNumberFormat="1" applyFont="1" applyFill="1" applyBorder="1" applyAlignment="1">
      <alignment horizontal="center"/>
    </xf>
    <xf numFmtId="173" fontId="22" fillId="2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wrapText="1"/>
    </xf>
    <xf numFmtId="174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right" vertical="center" wrapText="1"/>
    </xf>
    <xf numFmtId="174" fontId="18" fillId="0" borderId="11" xfId="0" applyNumberFormat="1" applyFont="1" applyFill="1" applyBorder="1" applyAlignment="1">
      <alignment horizontal="left" vertical="center" wrapText="1"/>
    </xf>
    <xf numFmtId="2" fontId="18" fillId="0" borderId="0" xfId="0" applyNumberFormat="1" applyFont="1" applyFill="1" applyAlignment="1">
      <alignment/>
    </xf>
    <xf numFmtId="174" fontId="18" fillId="2" borderId="11" xfId="0" applyNumberFormat="1" applyFont="1" applyFill="1" applyBorder="1" applyAlignment="1">
      <alignment horizontal="left" vertical="center" wrapText="1"/>
    </xf>
    <xf numFmtId="172" fontId="22" fillId="2" borderId="11" xfId="0" applyNumberFormat="1" applyFont="1" applyFill="1" applyBorder="1" applyAlignment="1">
      <alignment horizontal="center" vertical="center" wrapText="1"/>
    </xf>
    <xf numFmtId="174" fontId="22" fillId="2" borderId="11" xfId="0" applyNumberFormat="1" applyFont="1" applyFill="1" applyBorder="1" applyAlignment="1">
      <alignment horizontal="left" vertical="center" wrapText="1"/>
    </xf>
    <xf numFmtId="2" fontId="22" fillId="2" borderId="0" xfId="0" applyNumberFormat="1" applyFont="1" applyFill="1" applyAlignment="1">
      <alignment/>
    </xf>
    <xf numFmtId="1" fontId="18" fillId="0" borderId="11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/>
    </xf>
    <xf numFmtId="2" fontId="18" fillId="0" borderId="11" xfId="0" applyNumberFormat="1" applyFont="1" applyFill="1" applyBorder="1" applyAlignment="1">
      <alignment horizontal="center"/>
    </xf>
    <xf numFmtId="2" fontId="22" fillId="2" borderId="12" xfId="0" applyNumberFormat="1" applyFont="1" applyFill="1" applyBorder="1" applyAlignment="1">
      <alignment wrapText="1"/>
    </xf>
    <xf numFmtId="1" fontId="18" fillId="2" borderId="12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1" fontId="18" fillId="0" borderId="11" xfId="0" applyNumberFormat="1" applyFont="1" applyFill="1" applyBorder="1" applyAlignment="1">
      <alignment/>
    </xf>
    <xf numFmtId="172" fontId="18" fillId="2" borderId="11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172" fontId="46" fillId="0" borderId="11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left"/>
    </xf>
    <xf numFmtId="4" fontId="22" fillId="2" borderId="11" xfId="0" applyNumberFormat="1" applyFont="1" applyFill="1" applyBorder="1" applyAlignment="1">
      <alignment horizontal="left" vertical="center" wrapText="1"/>
    </xf>
    <xf numFmtId="17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172" fontId="46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172" fontId="18" fillId="34" borderId="11" xfId="0" applyNumberFormat="1" applyFont="1" applyFill="1" applyBorder="1" applyAlignment="1">
      <alignment horizontal="right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wrapText="1"/>
    </xf>
    <xf numFmtId="0" fontId="18" fillId="34" borderId="11" xfId="0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/>
    </xf>
    <xf numFmtId="2" fontId="18" fillId="34" borderId="11" xfId="0" applyNumberFormat="1" applyFont="1" applyFill="1" applyBorder="1" applyAlignment="1">
      <alignment horizontal="center"/>
    </xf>
    <xf numFmtId="2" fontId="18" fillId="34" borderId="11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horizontal="center"/>
    </xf>
    <xf numFmtId="1" fontId="18" fillId="34" borderId="11" xfId="0" applyNumberFormat="1" applyFont="1" applyFill="1" applyBorder="1" applyAlignment="1">
      <alignment/>
    </xf>
    <xf numFmtId="2" fontId="46" fillId="34" borderId="11" xfId="0" applyNumberFormat="1" applyFont="1" applyFill="1" applyBorder="1" applyAlignment="1">
      <alignment horizontal="center"/>
    </xf>
    <xf numFmtId="2" fontId="18" fillId="34" borderId="11" xfId="0" applyNumberFormat="1" applyFont="1" applyFill="1" applyBorder="1" applyAlignment="1">
      <alignment vertical="center" wrapText="1"/>
    </xf>
    <xf numFmtId="174" fontId="18" fillId="34" borderId="11" xfId="0" applyNumberFormat="1" applyFont="1" applyFill="1" applyBorder="1" applyAlignment="1">
      <alignment horizontal="center"/>
    </xf>
    <xf numFmtId="2" fontId="18" fillId="34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/>
    </xf>
    <xf numFmtId="2" fontId="18" fillId="0" borderId="16" xfId="0" applyNumberFormat="1" applyFont="1" applyFill="1" applyBorder="1" applyAlignment="1">
      <alignment/>
    </xf>
    <xf numFmtId="2" fontId="22" fillId="2" borderId="16" xfId="0" applyNumberFormat="1" applyFont="1" applyFill="1" applyBorder="1" applyAlignment="1">
      <alignment/>
    </xf>
    <xf numFmtId="175" fontId="0" fillId="0" borderId="17" xfId="0" applyNumberFormat="1" applyBorder="1" applyAlignment="1">
      <alignment/>
    </xf>
    <xf numFmtId="49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172" fontId="46" fillId="34" borderId="11" xfId="0" applyNumberFormat="1" applyFont="1" applyFill="1" applyBorder="1" applyAlignment="1">
      <alignment horizontal="right" vertical="center" wrapText="1"/>
    </xf>
    <xf numFmtId="172" fontId="47" fillId="34" borderId="11" xfId="0" applyNumberFormat="1" applyFont="1" applyFill="1" applyBorder="1" applyAlignment="1">
      <alignment horizontal="right" vertical="center" wrapText="1"/>
    </xf>
    <xf numFmtId="176" fontId="22" fillId="2" borderId="11" xfId="0" applyNumberFormat="1" applyFont="1" applyFill="1" applyBorder="1" applyAlignment="1">
      <alignment horizontal="center" vertical="center" wrapText="1"/>
    </xf>
    <xf numFmtId="176" fontId="18" fillId="34" borderId="11" xfId="0" applyNumberFormat="1" applyFont="1" applyFill="1" applyBorder="1" applyAlignment="1">
      <alignment horizontal="center" vertical="center" wrapText="1"/>
    </xf>
    <xf numFmtId="172" fontId="18" fillId="0" borderId="12" xfId="0" applyNumberFormat="1" applyFont="1" applyFill="1" applyBorder="1" applyAlignment="1">
      <alignment horizontal="right" vertical="center"/>
    </xf>
    <xf numFmtId="172" fontId="18" fillId="0" borderId="18" xfId="0" applyNumberFormat="1" applyFont="1" applyFill="1" applyBorder="1" applyAlignment="1">
      <alignment horizontal="right" vertical="center"/>
    </xf>
    <xf numFmtId="172" fontId="18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1" fontId="22" fillId="33" borderId="13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72" fontId="47" fillId="0" borderId="12" xfId="0" applyNumberFormat="1" applyFont="1" applyFill="1" applyBorder="1" applyAlignment="1">
      <alignment horizontal="center" vertical="center" wrapText="1"/>
    </xf>
    <xf numFmtId="172" fontId="47" fillId="0" borderId="18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right" vertical="center" wrapText="1"/>
    </xf>
    <xf numFmtId="0" fontId="18" fillId="34" borderId="18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172" fontId="47" fillId="0" borderId="0" xfId="0" applyNumberFormat="1" applyFont="1" applyFill="1" applyAlignment="1">
      <alignment horizontal="right"/>
    </xf>
    <xf numFmtId="177" fontId="47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4"/>
  <sheetViews>
    <sheetView tabSelected="1" zoomScale="115" zoomScaleNormal="115" workbookViewId="0" topLeftCell="A146">
      <selection activeCell="E185" sqref="E185"/>
    </sheetView>
  </sheetViews>
  <sheetFormatPr defaultColWidth="9.00390625" defaultRowHeight="12.75" outlineLevelRow="2" outlineLevelCol="1"/>
  <cols>
    <col min="1" max="1" width="4.625" style="1" customWidth="1"/>
    <col min="2" max="2" width="38.00390625" style="2" customWidth="1"/>
    <col min="3" max="3" width="7.00390625" style="3" customWidth="1"/>
    <col min="4" max="4" width="7.375" style="4" customWidth="1"/>
    <col min="5" max="5" width="10.375" style="5" customWidth="1" outlineLevel="1"/>
    <col min="6" max="6" width="13.625" style="6" customWidth="1" outlineLevel="1"/>
    <col min="7" max="7" width="20.125" style="74" customWidth="1"/>
    <col min="8" max="8" width="21.125" style="2" hidden="1" customWidth="1"/>
    <col min="9" max="9" width="14.25390625" style="8" customWidth="1"/>
    <col min="10" max="13" width="9.125" style="8" customWidth="1"/>
    <col min="14" max="16384" width="9.125" style="2" customWidth="1"/>
  </cols>
  <sheetData>
    <row r="1" ht="12.75">
      <c r="G1" s="7"/>
    </row>
    <row r="2" spans="2:7" ht="12.75">
      <c r="B2" s="9"/>
      <c r="D2" s="3"/>
      <c r="G2" s="10" t="s">
        <v>201</v>
      </c>
    </row>
    <row r="3" spans="2:7" ht="12.75">
      <c r="B3" s="9"/>
      <c r="C3" s="11"/>
      <c r="D3" s="3"/>
      <c r="F3" s="123" t="s">
        <v>247</v>
      </c>
      <c r="G3" s="123"/>
    </row>
    <row r="4" spans="2:7" ht="27.75" customHeight="1">
      <c r="B4" s="9"/>
      <c r="D4" s="3"/>
      <c r="F4" s="124" t="s">
        <v>248</v>
      </c>
      <c r="G4" s="124"/>
    </row>
    <row r="5" spans="2:7" ht="12.75">
      <c r="B5" s="9"/>
      <c r="C5" s="12"/>
      <c r="D5" s="12"/>
      <c r="E5" s="13"/>
      <c r="G5" s="10"/>
    </row>
    <row r="6" spans="2:7" ht="12.75">
      <c r="B6" s="9"/>
      <c r="D6" s="3"/>
      <c r="G6" s="14"/>
    </row>
    <row r="8" spans="1:7" ht="14.25">
      <c r="A8" s="107" t="s">
        <v>0</v>
      </c>
      <c r="B8" s="107"/>
      <c r="C8" s="107"/>
      <c r="D8" s="107"/>
      <c r="E8" s="107"/>
      <c r="F8" s="107"/>
      <c r="G8" s="107"/>
    </row>
    <row r="9" spans="2:7" ht="12.75">
      <c r="B9" s="15"/>
      <c r="F9" s="16"/>
      <c r="G9" s="17"/>
    </row>
    <row r="10" spans="1:13" s="18" customFormat="1" ht="32.25" customHeight="1">
      <c r="A10" s="108" t="s">
        <v>1</v>
      </c>
      <c r="B10" s="109" t="s">
        <v>2</v>
      </c>
      <c r="C10" s="110" t="s">
        <v>3</v>
      </c>
      <c r="D10" s="111" t="s">
        <v>4</v>
      </c>
      <c r="E10" s="113" t="s">
        <v>5</v>
      </c>
      <c r="F10" s="114"/>
      <c r="G10" s="115" t="s">
        <v>6</v>
      </c>
      <c r="I10" s="19"/>
      <c r="J10" s="19"/>
      <c r="K10" s="19"/>
      <c r="L10" s="19"/>
      <c r="M10" s="19"/>
    </row>
    <row r="11" spans="1:13" s="18" customFormat="1" ht="12.75">
      <c r="A11" s="108"/>
      <c r="B11" s="109"/>
      <c r="C11" s="110"/>
      <c r="D11" s="112"/>
      <c r="E11" s="20" t="s">
        <v>7</v>
      </c>
      <c r="F11" s="21" t="s">
        <v>8</v>
      </c>
      <c r="G11" s="116"/>
      <c r="I11" s="19"/>
      <c r="J11" s="19"/>
      <c r="K11" s="19"/>
      <c r="L11" s="19"/>
      <c r="M11" s="19"/>
    </row>
    <row r="12" spans="1:13" s="18" customFormat="1" ht="21.75">
      <c r="A12" s="97"/>
      <c r="B12" s="98" t="s">
        <v>9</v>
      </c>
      <c r="C12" s="99" t="s">
        <v>10</v>
      </c>
      <c r="D12" s="22" t="s">
        <v>11</v>
      </c>
      <c r="E12" s="23"/>
      <c r="F12" s="24">
        <f>F13+F24+F30+F32+F40+F63+F74+F102+F113+F120+F126+F130+F134+F141+F143+F150+F170+F169</f>
        <v>37261999.99999999</v>
      </c>
      <c r="G12" s="25"/>
      <c r="H12" s="26"/>
      <c r="I12" s="27"/>
      <c r="J12" s="19"/>
      <c r="K12" s="19"/>
      <c r="L12" s="19"/>
      <c r="M12" s="19"/>
    </row>
    <row r="13" spans="1:7" s="35" customFormat="1" ht="42">
      <c r="A13" s="28">
        <v>1</v>
      </c>
      <c r="B13" s="29" t="s">
        <v>12</v>
      </c>
      <c r="C13" s="30" t="s">
        <v>13</v>
      </c>
      <c r="D13" s="31" t="s">
        <v>14</v>
      </c>
      <c r="E13" s="32"/>
      <c r="F13" s="33">
        <f>F14+F18+F21</f>
        <v>8684363.780000001</v>
      </c>
      <c r="G13" s="34"/>
    </row>
    <row r="14" spans="1:7" s="35" customFormat="1" ht="10.5" outlineLevel="1">
      <c r="A14" s="28" t="s">
        <v>15</v>
      </c>
      <c r="B14" s="29" t="s">
        <v>16</v>
      </c>
      <c r="C14" s="36" t="s">
        <v>13</v>
      </c>
      <c r="D14" s="37" t="s">
        <v>14</v>
      </c>
      <c r="E14" s="38">
        <v>107479</v>
      </c>
      <c r="F14" s="33">
        <f>F15+F16+F17</f>
        <v>5831895.59</v>
      </c>
      <c r="G14" s="34"/>
    </row>
    <row r="15" spans="1:7" s="46" customFormat="1" ht="21" outlineLevel="2">
      <c r="A15" s="39">
        <v>1</v>
      </c>
      <c r="B15" s="40" t="s">
        <v>17</v>
      </c>
      <c r="C15" s="41" t="s">
        <v>18</v>
      </c>
      <c r="D15" s="42" t="s">
        <v>14</v>
      </c>
      <c r="E15" s="43"/>
      <c r="F15" s="80">
        <v>2782166.17</v>
      </c>
      <c r="G15" s="45"/>
    </row>
    <row r="16" spans="1:7" s="46" customFormat="1" ht="21" outlineLevel="2">
      <c r="A16" s="39" t="s">
        <v>19</v>
      </c>
      <c r="B16" s="40" t="s">
        <v>20</v>
      </c>
      <c r="C16" s="41" t="s">
        <v>21</v>
      </c>
      <c r="D16" s="42" t="s">
        <v>14</v>
      </c>
      <c r="E16" s="43"/>
      <c r="F16" s="80">
        <v>2953118.09</v>
      </c>
      <c r="G16" s="45"/>
    </row>
    <row r="17" spans="1:7" s="46" customFormat="1" ht="21" outlineLevel="2">
      <c r="A17" s="39" t="s">
        <v>35</v>
      </c>
      <c r="B17" s="40" t="s">
        <v>20</v>
      </c>
      <c r="C17" s="41"/>
      <c r="D17" s="42"/>
      <c r="E17" s="43"/>
      <c r="F17" s="80">
        <v>96611.33</v>
      </c>
      <c r="G17" s="45" t="s">
        <v>202</v>
      </c>
    </row>
    <row r="18" spans="1:8" s="35" customFormat="1" ht="21" outlineLevel="1">
      <c r="A18" s="28" t="s">
        <v>22</v>
      </c>
      <c r="B18" s="29" t="s">
        <v>23</v>
      </c>
      <c r="C18" s="30" t="s">
        <v>13</v>
      </c>
      <c r="D18" s="31">
        <v>1</v>
      </c>
      <c r="E18" s="38">
        <v>107479</v>
      </c>
      <c r="F18" s="33">
        <f>SUM(F19:F20)</f>
        <v>320926.11</v>
      </c>
      <c r="G18" s="47" t="s">
        <v>24</v>
      </c>
      <c r="H18" s="35" t="s">
        <v>25</v>
      </c>
    </row>
    <row r="19" spans="1:8" s="46" customFormat="1" ht="21" outlineLevel="2">
      <c r="A19" s="39">
        <v>1</v>
      </c>
      <c r="B19" s="40" t="s">
        <v>26</v>
      </c>
      <c r="C19" s="41" t="s">
        <v>18</v>
      </c>
      <c r="D19" s="42" t="s">
        <v>24</v>
      </c>
      <c r="E19" s="43"/>
      <c r="F19" s="80">
        <v>149289.84</v>
      </c>
      <c r="G19" s="45"/>
      <c r="H19" s="40"/>
    </row>
    <row r="20" spans="1:9" s="46" customFormat="1" ht="21" outlineLevel="2">
      <c r="A20" s="39" t="s">
        <v>19</v>
      </c>
      <c r="B20" s="40" t="s">
        <v>26</v>
      </c>
      <c r="C20" s="41" t="s">
        <v>21</v>
      </c>
      <c r="D20" s="42" t="s">
        <v>24</v>
      </c>
      <c r="E20" s="43"/>
      <c r="F20" s="80">
        <v>171636.27</v>
      </c>
      <c r="G20" s="45"/>
      <c r="H20" s="46" t="s">
        <v>27</v>
      </c>
      <c r="I20" s="94"/>
    </row>
    <row r="21" spans="1:9" s="50" customFormat="1" ht="11.25" outlineLevel="1" thickBot="1">
      <c r="A21" s="28" t="s">
        <v>28</v>
      </c>
      <c r="B21" s="29" t="s">
        <v>29</v>
      </c>
      <c r="C21" s="30" t="s">
        <v>13</v>
      </c>
      <c r="D21" s="31">
        <v>3</v>
      </c>
      <c r="E21" s="48">
        <v>107479</v>
      </c>
      <c r="F21" s="33">
        <f>SUM(F22:F23)</f>
        <v>2531542.08</v>
      </c>
      <c r="G21" s="49" t="s">
        <v>30</v>
      </c>
      <c r="I21" s="95"/>
    </row>
    <row r="22" spans="1:9" s="46" customFormat="1" ht="22.5" outlineLevel="2" thickBot="1">
      <c r="A22" s="39" t="s">
        <v>31</v>
      </c>
      <c r="B22" s="40" t="s">
        <v>32</v>
      </c>
      <c r="C22" s="41" t="s">
        <v>18</v>
      </c>
      <c r="D22" s="42" t="s">
        <v>33</v>
      </c>
      <c r="E22" s="43"/>
      <c r="F22" s="80">
        <v>1340246.22</v>
      </c>
      <c r="G22" s="45"/>
      <c r="I22" s="96"/>
    </row>
    <row r="23" spans="1:9" s="46" customFormat="1" ht="21" outlineLevel="2">
      <c r="A23" s="39" t="s">
        <v>19</v>
      </c>
      <c r="B23" s="40" t="s">
        <v>32</v>
      </c>
      <c r="C23" s="41" t="s">
        <v>21</v>
      </c>
      <c r="D23" s="42" t="s">
        <v>34</v>
      </c>
      <c r="E23" s="43"/>
      <c r="F23" s="80">
        <v>1191295.86</v>
      </c>
      <c r="G23" s="45"/>
      <c r="I23" s="94"/>
    </row>
    <row r="24" spans="1:7" s="35" customFormat="1" ht="10.5">
      <c r="A24" s="28" t="s">
        <v>19</v>
      </c>
      <c r="B24" s="29" t="s">
        <v>36</v>
      </c>
      <c r="C24" s="36" t="s">
        <v>13</v>
      </c>
      <c r="D24" s="37"/>
      <c r="E24" s="38">
        <v>6</v>
      </c>
      <c r="F24" s="33">
        <v>1999000</v>
      </c>
      <c r="G24" s="47"/>
    </row>
    <row r="25" spans="1:8" s="46" customFormat="1" ht="21.75" outlineLevel="1">
      <c r="A25" s="39">
        <v>1</v>
      </c>
      <c r="B25" s="40" t="s">
        <v>37</v>
      </c>
      <c r="C25" s="41"/>
      <c r="D25" s="42"/>
      <c r="E25" s="51">
        <v>1</v>
      </c>
      <c r="F25" s="104"/>
      <c r="G25" s="40" t="s">
        <v>38</v>
      </c>
      <c r="H25" s="52" t="s">
        <v>39</v>
      </c>
    </row>
    <row r="26" spans="1:8" s="46" customFormat="1" ht="11.25" outlineLevel="1">
      <c r="A26" s="39">
        <v>5</v>
      </c>
      <c r="B26" s="40" t="s">
        <v>40</v>
      </c>
      <c r="C26" s="41"/>
      <c r="D26" s="42"/>
      <c r="E26" s="51">
        <v>1</v>
      </c>
      <c r="F26" s="105"/>
      <c r="G26" s="40" t="s">
        <v>41</v>
      </c>
      <c r="H26" s="52" t="s">
        <v>39</v>
      </c>
    </row>
    <row r="27" spans="1:8" s="46" customFormat="1" ht="21.75" outlineLevel="1">
      <c r="A27" s="39">
        <v>6</v>
      </c>
      <c r="B27" s="40" t="s">
        <v>42</v>
      </c>
      <c r="C27" s="53"/>
      <c r="D27" s="42"/>
      <c r="E27" s="51">
        <v>1</v>
      </c>
      <c r="F27" s="105"/>
      <c r="G27" s="40" t="s">
        <v>43</v>
      </c>
      <c r="H27" s="52" t="s">
        <v>39</v>
      </c>
    </row>
    <row r="28" spans="1:7" s="46" customFormat="1" ht="31.5" outlineLevel="1">
      <c r="A28" s="39">
        <v>11</v>
      </c>
      <c r="B28" s="40" t="s">
        <v>44</v>
      </c>
      <c r="C28" s="41"/>
      <c r="D28" s="42"/>
      <c r="E28" s="51">
        <v>1</v>
      </c>
      <c r="F28" s="105"/>
      <c r="G28" s="40" t="s">
        <v>45</v>
      </c>
    </row>
    <row r="29" spans="1:7" s="46" customFormat="1" ht="10.5" outlineLevel="1">
      <c r="A29" s="39">
        <v>13</v>
      </c>
      <c r="B29" s="40" t="s">
        <v>46</v>
      </c>
      <c r="C29" s="41"/>
      <c r="D29" s="42"/>
      <c r="E29" s="51">
        <v>1</v>
      </c>
      <c r="F29" s="106"/>
      <c r="G29" s="40" t="s">
        <v>47</v>
      </c>
    </row>
    <row r="30" spans="1:7" s="46" customFormat="1" ht="10.5">
      <c r="A30" s="28" t="s">
        <v>35</v>
      </c>
      <c r="B30" s="29" t="s">
        <v>49</v>
      </c>
      <c r="C30" s="36" t="s">
        <v>13</v>
      </c>
      <c r="D30" s="37"/>
      <c r="E30" s="38">
        <v>2</v>
      </c>
      <c r="F30" s="33">
        <f>F31</f>
        <v>303280</v>
      </c>
      <c r="G30" s="34"/>
    </row>
    <row r="31" spans="1:7" s="46" customFormat="1" ht="10.5" outlineLevel="1">
      <c r="A31" s="39">
        <v>1</v>
      </c>
      <c r="B31" s="40" t="s">
        <v>50</v>
      </c>
      <c r="C31" s="53"/>
      <c r="D31" s="42"/>
      <c r="E31" s="51">
        <v>1</v>
      </c>
      <c r="F31" s="80">
        <f>103260+200020</f>
        <v>303280</v>
      </c>
      <c r="G31" s="40"/>
    </row>
    <row r="32" spans="1:7" s="46" customFormat="1" ht="10.5">
      <c r="A32" s="28" t="s">
        <v>48</v>
      </c>
      <c r="B32" s="54" t="s">
        <v>52</v>
      </c>
      <c r="C32" s="36" t="s">
        <v>13</v>
      </c>
      <c r="D32" s="55" t="s">
        <v>53</v>
      </c>
      <c r="E32" s="38">
        <v>47.4</v>
      </c>
      <c r="F32" s="33">
        <v>42660</v>
      </c>
      <c r="G32" s="34"/>
    </row>
    <row r="33" spans="1:7" s="46" customFormat="1" ht="10.5" outlineLevel="1">
      <c r="A33" s="56"/>
      <c r="B33" s="40" t="s">
        <v>54</v>
      </c>
      <c r="C33" s="57"/>
      <c r="D33" s="42" t="s">
        <v>55</v>
      </c>
      <c r="E33" s="42">
        <v>18</v>
      </c>
      <c r="F33" s="44"/>
      <c r="G33" s="40"/>
    </row>
    <row r="34" spans="1:7" s="46" customFormat="1" ht="10.5" outlineLevel="1">
      <c r="A34" s="56"/>
      <c r="B34" s="40" t="s">
        <v>56</v>
      </c>
      <c r="C34" s="57"/>
      <c r="D34" s="42" t="s">
        <v>55</v>
      </c>
      <c r="E34" s="42">
        <v>7</v>
      </c>
      <c r="F34" s="44"/>
      <c r="G34" s="40" t="s">
        <v>57</v>
      </c>
    </row>
    <row r="35" spans="1:7" s="46" customFormat="1" ht="10.5" outlineLevel="1">
      <c r="A35" s="56"/>
      <c r="B35" s="40" t="s">
        <v>58</v>
      </c>
      <c r="C35" s="57"/>
      <c r="D35" s="42" t="s">
        <v>55</v>
      </c>
      <c r="E35" s="42">
        <v>8</v>
      </c>
      <c r="F35" s="44"/>
      <c r="G35" s="40"/>
    </row>
    <row r="36" spans="1:7" s="46" customFormat="1" ht="10.5" outlineLevel="1">
      <c r="A36" s="56"/>
      <c r="B36" s="40" t="s">
        <v>59</v>
      </c>
      <c r="C36" s="57"/>
      <c r="D36" s="42" t="s">
        <v>55</v>
      </c>
      <c r="E36" s="42">
        <v>20</v>
      </c>
      <c r="F36" s="44"/>
      <c r="G36" s="40"/>
    </row>
    <row r="37" spans="1:7" s="46" customFormat="1" ht="10.5" outlineLevel="1">
      <c r="A37" s="56"/>
      <c r="B37" s="40" t="s">
        <v>60</v>
      </c>
      <c r="C37" s="57"/>
      <c r="D37" s="42" t="s">
        <v>55</v>
      </c>
      <c r="E37" s="42">
        <v>6</v>
      </c>
      <c r="F37" s="44"/>
      <c r="G37" s="40"/>
    </row>
    <row r="38" spans="1:7" s="46" customFormat="1" ht="10.5" outlineLevel="1">
      <c r="A38" s="56"/>
      <c r="B38" s="40" t="s">
        <v>61</v>
      </c>
      <c r="C38" s="57"/>
      <c r="D38" s="42" t="s">
        <v>55</v>
      </c>
      <c r="E38" s="42">
        <v>14</v>
      </c>
      <c r="F38" s="44"/>
      <c r="G38" s="40" t="s">
        <v>62</v>
      </c>
    </row>
    <row r="39" spans="1:7" s="46" customFormat="1" ht="21" outlineLevel="1">
      <c r="A39" s="56"/>
      <c r="B39" s="40" t="s">
        <v>63</v>
      </c>
      <c r="C39" s="57"/>
      <c r="D39" s="42" t="s">
        <v>55</v>
      </c>
      <c r="E39" s="42">
        <v>35</v>
      </c>
      <c r="F39" s="44"/>
      <c r="G39" s="40" t="s">
        <v>62</v>
      </c>
    </row>
    <row r="40" spans="1:7" s="46" customFormat="1" ht="21">
      <c r="A40" s="28" t="s">
        <v>51</v>
      </c>
      <c r="B40" s="54" t="s">
        <v>65</v>
      </c>
      <c r="C40" s="58" t="s">
        <v>13</v>
      </c>
      <c r="D40" s="55" t="s">
        <v>53</v>
      </c>
      <c r="E40" s="48">
        <v>39.05</v>
      </c>
      <c r="F40" s="33">
        <v>35240</v>
      </c>
      <c r="G40" s="34" t="s">
        <v>66</v>
      </c>
    </row>
    <row r="41" spans="1:7" s="46" customFormat="1" ht="10.5" hidden="1" outlineLevel="1">
      <c r="A41" s="56"/>
      <c r="B41" s="40" t="s">
        <v>67</v>
      </c>
      <c r="C41" s="53" t="s">
        <v>68</v>
      </c>
      <c r="D41" s="42">
        <v>3</v>
      </c>
      <c r="E41" s="59">
        <f>G41*D41</f>
        <v>1.9500000000000002</v>
      </c>
      <c r="F41" s="44"/>
      <c r="G41" s="59">
        <v>0.65</v>
      </c>
    </row>
    <row r="42" spans="1:7" s="46" customFormat="1" ht="10.5" hidden="1" outlineLevel="1">
      <c r="A42" s="56"/>
      <c r="B42" s="40" t="s">
        <v>69</v>
      </c>
      <c r="C42" s="53" t="s">
        <v>68</v>
      </c>
      <c r="D42" s="42">
        <v>4</v>
      </c>
      <c r="E42" s="59">
        <f aca="true" t="shared" si="0" ref="E42:E62">G42*D42</f>
        <v>2.6</v>
      </c>
      <c r="F42" s="44"/>
      <c r="G42" s="59">
        <v>0.65</v>
      </c>
    </row>
    <row r="43" spans="1:7" s="46" customFormat="1" ht="10.5" hidden="1" outlineLevel="1">
      <c r="A43" s="56"/>
      <c r="B43" s="40" t="s">
        <v>70</v>
      </c>
      <c r="C43" s="53" t="s">
        <v>68</v>
      </c>
      <c r="D43" s="42">
        <v>4</v>
      </c>
      <c r="E43" s="59">
        <f t="shared" si="0"/>
        <v>2.6</v>
      </c>
      <c r="F43" s="44"/>
      <c r="G43" s="59">
        <v>0.65</v>
      </c>
    </row>
    <row r="44" spans="1:7" s="46" customFormat="1" ht="10.5" hidden="1" outlineLevel="1">
      <c r="A44" s="56"/>
      <c r="B44" s="40" t="s">
        <v>71</v>
      </c>
      <c r="C44" s="53" t="s">
        <v>68</v>
      </c>
      <c r="D44" s="42">
        <v>1</v>
      </c>
      <c r="E44" s="59">
        <f t="shared" si="0"/>
        <v>0.65</v>
      </c>
      <c r="F44" s="44"/>
      <c r="G44" s="59">
        <v>0.65</v>
      </c>
    </row>
    <row r="45" spans="1:7" s="46" customFormat="1" ht="10.5" hidden="1" outlineLevel="1">
      <c r="A45" s="56"/>
      <c r="B45" s="40" t="s">
        <v>72</v>
      </c>
      <c r="C45" s="53" t="s">
        <v>68</v>
      </c>
      <c r="D45" s="42">
        <v>3</v>
      </c>
      <c r="E45" s="59">
        <f t="shared" si="0"/>
        <v>1.9500000000000002</v>
      </c>
      <c r="F45" s="44"/>
      <c r="G45" s="59">
        <v>0.65</v>
      </c>
    </row>
    <row r="46" spans="1:7" s="46" customFormat="1" ht="10.5" hidden="1" outlineLevel="1">
      <c r="A46" s="56"/>
      <c r="B46" s="40" t="s">
        <v>73</v>
      </c>
      <c r="C46" s="53" t="s">
        <v>68</v>
      </c>
      <c r="D46" s="42">
        <v>2</v>
      </c>
      <c r="E46" s="59">
        <f t="shared" si="0"/>
        <v>1.3</v>
      </c>
      <c r="F46" s="44"/>
      <c r="G46" s="59">
        <v>0.65</v>
      </c>
    </row>
    <row r="47" spans="1:7" s="46" customFormat="1" ht="10.5" hidden="1" outlineLevel="1">
      <c r="A47" s="56"/>
      <c r="B47" s="40" t="s">
        <v>74</v>
      </c>
      <c r="C47" s="53" t="s">
        <v>68</v>
      </c>
      <c r="D47" s="42">
        <v>3</v>
      </c>
      <c r="E47" s="59">
        <f t="shared" si="0"/>
        <v>1.9500000000000002</v>
      </c>
      <c r="F47" s="44"/>
      <c r="G47" s="59">
        <v>0.65</v>
      </c>
    </row>
    <row r="48" spans="1:7" s="46" customFormat="1" ht="10.5" hidden="1" outlineLevel="1">
      <c r="A48" s="56"/>
      <c r="B48" s="40" t="s">
        <v>75</v>
      </c>
      <c r="C48" s="53" t="s">
        <v>68</v>
      </c>
      <c r="D48" s="42">
        <v>1</v>
      </c>
      <c r="E48" s="59">
        <f t="shared" si="0"/>
        <v>0.65</v>
      </c>
      <c r="F48" s="44"/>
      <c r="G48" s="59">
        <v>0.65</v>
      </c>
    </row>
    <row r="49" spans="1:7" s="46" customFormat="1" ht="10.5" hidden="1" outlineLevel="1">
      <c r="A49" s="56"/>
      <c r="B49" s="40" t="s">
        <v>76</v>
      </c>
      <c r="C49" s="53" t="s">
        <v>68</v>
      </c>
      <c r="D49" s="42">
        <v>1</v>
      </c>
      <c r="E49" s="59">
        <f t="shared" si="0"/>
        <v>0.65</v>
      </c>
      <c r="F49" s="44"/>
      <c r="G49" s="59">
        <v>0.65</v>
      </c>
    </row>
    <row r="50" spans="1:7" s="46" customFormat="1" ht="10.5" hidden="1" outlineLevel="1">
      <c r="A50" s="56"/>
      <c r="B50" s="40" t="s">
        <v>77</v>
      </c>
      <c r="C50" s="53" t="s">
        <v>68</v>
      </c>
      <c r="D50" s="42">
        <v>1</v>
      </c>
      <c r="E50" s="59">
        <f t="shared" si="0"/>
        <v>0.65</v>
      </c>
      <c r="F50" s="44"/>
      <c r="G50" s="59">
        <v>0.65</v>
      </c>
    </row>
    <row r="51" spans="1:7" s="46" customFormat="1" ht="10.5" hidden="1" outlineLevel="1">
      <c r="A51" s="56"/>
      <c r="B51" s="40" t="s">
        <v>78</v>
      </c>
      <c r="C51" s="53" t="s">
        <v>68</v>
      </c>
      <c r="D51" s="42">
        <v>1</v>
      </c>
      <c r="E51" s="59">
        <f t="shared" si="0"/>
        <v>0.65</v>
      </c>
      <c r="F51" s="44"/>
      <c r="G51" s="59">
        <v>0.65</v>
      </c>
    </row>
    <row r="52" spans="1:7" s="46" customFormat="1" ht="10.5" hidden="1" outlineLevel="1">
      <c r="A52" s="56"/>
      <c r="B52" s="40" t="s">
        <v>79</v>
      </c>
      <c r="C52" s="53" t="s">
        <v>68</v>
      </c>
      <c r="D52" s="42">
        <v>3</v>
      </c>
      <c r="E52" s="59">
        <f t="shared" si="0"/>
        <v>1.9500000000000002</v>
      </c>
      <c r="F52" s="44"/>
      <c r="G52" s="59">
        <v>0.65</v>
      </c>
    </row>
    <row r="53" spans="1:7" s="46" customFormat="1" ht="10.5" hidden="1" outlineLevel="1">
      <c r="A53" s="56"/>
      <c r="B53" s="40" t="s">
        <v>80</v>
      </c>
      <c r="C53" s="53" t="s">
        <v>68</v>
      </c>
      <c r="D53" s="42">
        <v>1</v>
      </c>
      <c r="E53" s="59">
        <f t="shared" si="0"/>
        <v>0.65</v>
      </c>
      <c r="F53" s="44"/>
      <c r="G53" s="59">
        <v>0.65</v>
      </c>
    </row>
    <row r="54" spans="1:7" s="46" customFormat="1" ht="10.5" hidden="1" outlineLevel="1">
      <c r="A54" s="56"/>
      <c r="B54" s="40" t="s">
        <v>81</v>
      </c>
      <c r="C54" s="53" t="s">
        <v>68</v>
      </c>
      <c r="D54" s="42">
        <v>1</v>
      </c>
      <c r="E54" s="59">
        <f t="shared" si="0"/>
        <v>0.65</v>
      </c>
      <c r="F54" s="44"/>
      <c r="G54" s="59">
        <v>0.65</v>
      </c>
    </row>
    <row r="55" spans="1:7" s="46" customFormat="1" ht="10.5" hidden="1" outlineLevel="1">
      <c r="A55" s="56"/>
      <c r="B55" s="40" t="s">
        <v>82</v>
      </c>
      <c r="C55" s="53" t="s">
        <v>68</v>
      </c>
      <c r="D55" s="42">
        <v>1</v>
      </c>
      <c r="E55" s="59">
        <f t="shared" si="0"/>
        <v>0.65</v>
      </c>
      <c r="F55" s="44"/>
      <c r="G55" s="59">
        <v>0.65</v>
      </c>
    </row>
    <row r="56" spans="1:7" s="46" customFormat="1" ht="10.5" hidden="1" outlineLevel="1">
      <c r="A56" s="56"/>
      <c r="B56" s="40" t="s">
        <v>83</v>
      </c>
      <c r="C56" s="53" t="s">
        <v>68</v>
      </c>
      <c r="D56" s="42">
        <v>3</v>
      </c>
      <c r="E56" s="59">
        <f t="shared" si="0"/>
        <v>1.9500000000000002</v>
      </c>
      <c r="F56" s="44"/>
      <c r="G56" s="59">
        <v>0.65</v>
      </c>
    </row>
    <row r="57" spans="1:7" s="46" customFormat="1" ht="10.5" hidden="1" outlineLevel="1">
      <c r="A57" s="56"/>
      <c r="B57" s="40" t="s">
        <v>84</v>
      </c>
      <c r="C57" s="53" t="s">
        <v>68</v>
      </c>
      <c r="D57" s="42">
        <v>1</v>
      </c>
      <c r="E57" s="59">
        <f t="shared" si="0"/>
        <v>2.2</v>
      </c>
      <c r="F57" s="44"/>
      <c r="G57" s="59">
        <v>2.2</v>
      </c>
    </row>
    <row r="58" spans="1:7" s="46" customFormat="1" ht="10.5" hidden="1" outlineLevel="1">
      <c r="A58" s="56"/>
      <c r="B58" s="40" t="s">
        <v>85</v>
      </c>
      <c r="C58" s="53" t="s">
        <v>68</v>
      </c>
      <c r="D58" s="42">
        <v>1</v>
      </c>
      <c r="E58" s="59">
        <f t="shared" si="0"/>
        <v>2.2</v>
      </c>
      <c r="F58" s="44"/>
      <c r="G58" s="59">
        <v>2.2</v>
      </c>
    </row>
    <row r="59" spans="1:7" s="46" customFormat="1" ht="10.5" hidden="1" outlineLevel="1">
      <c r="A59" s="56"/>
      <c r="B59" s="40" t="s">
        <v>86</v>
      </c>
      <c r="C59" s="53" t="s">
        <v>68</v>
      </c>
      <c r="D59" s="42">
        <v>1</v>
      </c>
      <c r="E59" s="59">
        <f t="shared" si="0"/>
        <v>2.2</v>
      </c>
      <c r="F59" s="44"/>
      <c r="G59" s="59">
        <v>2.2</v>
      </c>
    </row>
    <row r="60" spans="1:7" s="46" customFormat="1" ht="10.5" hidden="1" outlineLevel="1">
      <c r="A60" s="56"/>
      <c r="B60" s="40" t="s">
        <v>87</v>
      </c>
      <c r="C60" s="53" t="s">
        <v>68</v>
      </c>
      <c r="D60" s="42">
        <v>2</v>
      </c>
      <c r="E60" s="59">
        <f t="shared" si="0"/>
        <v>4.4</v>
      </c>
      <c r="F60" s="44"/>
      <c r="G60" s="59">
        <v>2.2</v>
      </c>
    </row>
    <row r="61" spans="1:7" s="46" customFormat="1" ht="10.5" hidden="1" outlineLevel="1">
      <c r="A61" s="56"/>
      <c r="B61" s="40" t="s">
        <v>88</v>
      </c>
      <c r="C61" s="53" t="s">
        <v>68</v>
      </c>
      <c r="D61" s="42">
        <v>2</v>
      </c>
      <c r="E61" s="59">
        <f t="shared" si="0"/>
        <v>4.4</v>
      </c>
      <c r="F61" s="44"/>
      <c r="G61" s="59">
        <v>2.2</v>
      </c>
    </row>
    <row r="62" spans="1:7" s="46" customFormat="1" ht="10.5" hidden="1" outlineLevel="1">
      <c r="A62" s="56"/>
      <c r="B62" s="40" t="s">
        <v>89</v>
      </c>
      <c r="C62" s="53" t="s">
        <v>68</v>
      </c>
      <c r="D62" s="42">
        <v>1</v>
      </c>
      <c r="E62" s="59">
        <f t="shared" si="0"/>
        <v>0.65</v>
      </c>
      <c r="F62" s="44"/>
      <c r="G62" s="59">
        <v>0.65</v>
      </c>
    </row>
    <row r="63" spans="1:7" s="46" customFormat="1" ht="10.5" collapsed="1">
      <c r="A63" s="28" t="s">
        <v>64</v>
      </c>
      <c r="B63" s="29" t="s">
        <v>91</v>
      </c>
      <c r="C63" s="36" t="s">
        <v>13</v>
      </c>
      <c r="D63" s="37"/>
      <c r="E63" s="38"/>
      <c r="F63" s="33">
        <v>113952.04</v>
      </c>
      <c r="G63" s="47"/>
    </row>
    <row r="64" spans="1:7" s="46" customFormat="1" ht="31.5" hidden="1" outlineLevel="1">
      <c r="A64" s="56" t="s">
        <v>31</v>
      </c>
      <c r="B64" s="40" t="s">
        <v>92</v>
      </c>
      <c r="C64" s="60"/>
      <c r="D64" s="61"/>
      <c r="E64" s="51"/>
      <c r="F64" s="100">
        <f>F113*1.6%</f>
        <v>13336.16784</v>
      </c>
      <c r="G64" s="40"/>
    </row>
    <row r="65" spans="1:7" s="46" customFormat="1" ht="10.5" hidden="1" outlineLevel="1">
      <c r="A65" s="56" t="s">
        <v>19</v>
      </c>
      <c r="B65" s="40" t="s">
        <v>93</v>
      </c>
      <c r="C65" s="60"/>
      <c r="D65" s="61"/>
      <c r="E65" s="51"/>
      <c r="F65" s="100"/>
      <c r="G65" s="40"/>
    </row>
    <row r="66" spans="1:7" s="46" customFormat="1" ht="10.5" hidden="1" outlineLevel="1">
      <c r="A66" s="56" t="s">
        <v>35</v>
      </c>
      <c r="B66" s="40" t="s">
        <v>94</v>
      </c>
      <c r="C66" s="53"/>
      <c r="D66" s="42"/>
      <c r="E66" s="51"/>
      <c r="F66" s="100">
        <f>F143*1.6%</f>
        <v>50905.68112000001</v>
      </c>
      <c r="G66" s="40"/>
    </row>
    <row r="67" spans="1:7" s="46" customFormat="1" ht="10.5" hidden="1" outlineLevel="1">
      <c r="A67" s="56" t="s">
        <v>48</v>
      </c>
      <c r="B67" s="40" t="s">
        <v>95</v>
      </c>
      <c r="C67" s="53"/>
      <c r="D67" s="42"/>
      <c r="E67" s="51"/>
      <c r="F67" s="100">
        <f>F134*1.6%</f>
        <v>25399.369440000002</v>
      </c>
      <c r="G67" s="40"/>
    </row>
    <row r="68" spans="1:7" s="46" customFormat="1" ht="10.5" hidden="1" outlineLevel="1">
      <c r="A68" s="56" t="s">
        <v>51</v>
      </c>
      <c r="B68" s="40" t="s">
        <v>96</v>
      </c>
      <c r="C68" s="53"/>
      <c r="D68" s="42"/>
      <c r="E68" s="51"/>
      <c r="F68" s="100">
        <f>F130*1.6%</f>
        <v>33225.16432</v>
      </c>
      <c r="G68" s="40"/>
    </row>
    <row r="69" spans="1:7" s="46" customFormat="1" ht="10.5" hidden="1" outlineLevel="1">
      <c r="A69" s="56" t="s">
        <v>64</v>
      </c>
      <c r="B69" s="62" t="s">
        <v>97</v>
      </c>
      <c r="C69" s="53"/>
      <c r="D69" s="63"/>
      <c r="E69" s="51"/>
      <c r="F69" s="100">
        <f>F121*1.6%</f>
        <v>9726.600320000001</v>
      </c>
      <c r="G69" s="40"/>
    </row>
    <row r="70" spans="1:7" s="46" customFormat="1" ht="10.5" hidden="1" outlineLevel="1">
      <c r="A70" s="56" t="s">
        <v>90</v>
      </c>
      <c r="B70" s="40" t="s">
        <v>98</v>
      </c>
      <c r="C70" s="53"/>
      <c r="D70" s="63"/>
      <c r="E70" s="51"/>
      <c r="F70" s="100">
        <f>1.6%*F108</f>
        <v>32926.596</v>
      </c>
      <c r="G70" s="40"/>
    </row>
    <row r="71" spans="1:7" s="46" customFormat="1" ht="10.5" hidden="1" outlineLevel="1">
      <c r="A71" s="56" t="s">
        <v>99</v>
      </c>
      <c r="B71" s="40" t="s">
        <v>100</v>
      </c>
      <c r="C71" s="53"/>
      <c r="D71" s="42"/>
      <c r="E71" s="51"/>
      <c r="F71" s="100"/>
      <c r="G71" s="40"/>
    </row>
    <row r="72" spans="1:7" s="46" customFormat="1" ht="21" hidden="1" outlineLevel="1">
      <c r="A72" s="56" t="s">
        <v>101</v>
      </c>
      <c r="B72" s="40" t="s">
        <v>102</v>
      </c>
      <c r="C72" s="53"/>
      <c r="D72" s="42"/>
      <c r="E72" s="51"/>
      <c r="F72" s="100">
        <f>F105*1.6%+1.6%*F111</f>
        <v>49983.653280000006</v>
      </c>
      <c r="G72" s="40"/>
    </row>
    <row r="73" spans="1:7" s="46" customFormat="1" ht="31.5" hidden="1" outlineLevel="1">
      <c r="A73" s="56" t="s">
        <v>103</v>
      </c>
      <c r="B73" s="40" t="s">
        <v>104</v>
      </c>
      <c r="C73" s="53"/>
      <c r="D73" s="42"/>
      <c r="E73" s="51"/>
      <c r="F73" s="100">
        <f>1.6%*F126</f>
        <v>58864.239839999995</v>
      </c>
      <c r="G73" s="40"/>
    </row>
    <row r="74" spans="1:7" s="46" customFormat="1" ht="21" collapsed="1">
      <c r="A74" s="28" t="s">
        <v>90</v>
      </c>
      <c r="B74" s="29" t="s">
        <v>105</v>
      </c>
      <c r="C74" s="30" t="s">
        <v>13</v>
      </c>
      <c r="D74" s="37"/>
      <c r="E74" s="38">
        <f>SUM(E76:E93)</f>
        <v>278</v>
      </c>
      <c r="F74" s="33">
        <f>F75+F94</f>
        <v>5995727.31</v>
      </c>
      <c r="G74" s="47"/>
    </row>
    <row r="75" spans="1:7" s="46" customFormat="1" ht="21" outlineLevel="1">
      <c r="A75" s="28" t="s">
        <v>235</v>
      </c>
      <c r="B75" s="29" t="s">
        <v>107</v>
      </c>
      <c r="C75" s="30" t="s">
        <v>13</v>
      </c>
      <c r="D75" s="37"/>
      <c r="E75" s="38">
        <f>SUM(E76:E94)</f>
        <v>278</v>
      </c>
      <c r="F75" s="33">
        <f>F76+F77</f>
        <v>5953247.31</v>
      </c>
      <c r="G75" s="47"/>
    </row>
    <row r="76" spans="1:7" s="46" customFormat="1" ht="10.5" outlineLevel="2">
      <c r="A76" s="39" t="s">
        <v>31</v>
      </c>
      <c r="B76" s="40" t="s">
        <v>50</v>
      </c>
      <c r="C76" s="41" t="s">
        <v>55</v>
      </c>
      <c r="D76" s="42"/>
      <c r="E76" s="51">
        <v>3</v>
      </c>
      <c r="F76" s="80">
        <f>70987.87+36240.17</f>
        <v>107228.04</v>
      </c>
      <c r="G76" s="45" t="s">
        <v>108</v>
      </c>
    </row>
    <row r="77" spans="1:7" s="46" customFormat="1" ht="10.5" outlineLevel="2">
      <c r="A77" s="39" t="s">
        <v>19</v>
      </c>
      <c r="B77" s="40" t="s">
        <v>168</v>
      </c>
      <c r="C77" s="41" t="s">
        <v>55</v>
      </c>
      <c r="D77" s="42"/>
      <c r="E77" s="51">
        <v>7</v>
      </c>
      <c r="F77" s="120">
        <v>5846019.27</v>
      </c>
      <c r="G77" s="45" t="s">
        <v>109</v>
      </c>
    </row>
    <row r="78" spans="1:7" s="46" customFormat="1" ht="10.5" outlineLevel="2">
      <c r="A78" s="39" t="s">
        <v>35</v>
      </c>
      <c r="B78" s="40" t="s">
        <v>110</v>
      </c>
      <c r="C78" s="41" t="s">
        <v>55</v>
      </c>
      <c r="D78" s="42"/>
      <c r="E78" s="51">
        <v>5</v>
      </c>
      <c r="F78" s="121"/>
      <c r="G78" s="45" t="s">
        <v>111</v>
      </c>
    </row>
    <row r="79" spans="1:7" s="46" customFormat="1" ht="10.5" outlineLevel="2">
      <c r="A79" s="39" t="s">
        <v>48</v>
      </c>
      <c r="B79" s="40" t="s">
        <v>112</v>
      </c>
      <c r="C79" s="41" t="s">
        <v>55</v>
      </c>
      <c r="D79" s="42"/>
      <c r="E79" s="51">
        <v>4</v>
      </c>
      <c r="F79" s="121"/>
      <c r="G79" s="45" t="s">
        <v>113</v>
      </c>
    </row>
    <row r="80" spans="1:7" s="46" customFormat="1" ht="10.5" outlineLevel="2">
      <c r="A80" s="39" t="s">
        <v>51</v>
      </c>
      <c r="B80" s="40" t="s">
        <v>114</v>
      </c>
      <c r="C80" s="41" t="s">
        <v>55</v>
      </c>
      <c r="D80" s="42"/>
      <c r="E80" s="51">
        <v>20</v>
      </c>
      <c r="F80" s="121"/>
      <c r="G80" s="45" t="s">
        <v>115</v>
      </c>
    </row>
    <row r="81" spans="1:7" s="46" customFormat="1" ht="10.5" outlineLevel="2">
      <c r="A81" s="39" t="s">
        <v>64</v>
      </c>
      <c r="B81" s="40" t="s">
        <v>116</v>
      </c>
      <c r="C81" s="41" t="s">
        <v>55</v>
      </c>
      <c r="D81" s="42"/>
      <c r="E81" s="51">
        <v>6</v>
      </c>
      <c r="F81" s="121"/>
      <c r="G81" s="45" t="s">
        <v>117</v>
      </c>
    </row>
    <row r="82" spans="1:7" s="46" customFormat="1" ht="10.5" outlineLevel="2">
      <c r="A82" s="39" t="s">
        <v>90</v>
      </c>
      <c r="B82" s="40" t="s">
        <v>118</v>
      </c>
      <c r="C82" s="41" t="s">
        <v>55</v>
      </c>
      <c r="D82" s="42"/>
      <c r="E82" s="51">
        <v>1</v>
      </c>
      <c r="F82" s="121"/>
      <c r="G82" s="45" t="s">
        <v>119</v>
      </c>
    </row>
    <row r="83" spans="1:7" s="46" customFormat="1" ht="10.5" outlineLevel="2">
      <c r="A83" s="39" t="s">
        <v>99</v>
      </c>
      <c r="B83" s="40" t="s">
        <v>120</v>
      </c>
      <c r="C83" s="41" t="s">
        <v>55</v>
      </c>
      <c r="D83" s="42"/>
      <c r="E83" s="51">
        <v>8</v>
      </c>
      <c r="F83" s="121"/>
      <c r="G83" s="45" t="s">
        <v>121</v>
      </c>
    </row>
    <row r="84" spans="1:7" s="46" customFormat="1" ht="10.5" outlineLevel="2">
      <c r="A84" s="39" t="s">
        <v>101</v>
      </c>
      <c r="B84" s="40" t="s">
        <v>122</v>
      </c>
      <c r="C84" s="41" t="s">
        <v>55</v>
      </c>
      <c r="D84" s="42"/>
      <c r="E84" s="51">
        <v>20</v>
      </c>
      <c r="F84" s="121"/>
      <c r="G84" s="45" t="s">
        <v>123</v>
      </c>
    </row>
    <row r="85" spans="1:7" s="46" customFormat="1" ht="21" outlineLevel="2">
      <c r="A85" s="39" t="s">
        <v>103</v>
      </c>
      <c r="B85" s="40" t="s">
        <v>124</v>
      </c>
      <c r="C85" s="41" t="s">
        <v>55</v>
      </c>
      <c r="D85" s="42"/>
      <c r="E85" s="51">
        <v>25</v>
      </c>
      <c r="F85" s="121"/>
      <c r="G85" s="45" t="s">
        <v>125</v>
      </c>
    </row>
    <row r="86" spans="1:7" s="46" customFormat="1" ht="10.5" outlineLevel="2">
      <c r="A86" s="39" t="s">
        <v>126</v>
      </c>
      <c r="B86" s="40" t="s">
        <v>127</v>
      </c>
      <c r="C86" s="41" t="s">
        <v>55</v>
      </c>
      <c r="D86" s="42"/>
      <c r="E86" s="51">
        <v>1</v>
      </c>
      <c r="F86" s="121"/>
      <c r="G86" s="45" t="s">
        <v>128</v>
      </c>
    </row>
    <row r="87" spans="1:7" s="46" customFormat="1" ht="10.5" outlineLevel="2">
      <c r="A87" s="39" t="s">
        <v>129</v>
      </c>
      <c r="B87" s="40" t="s">
        <v>130</v>
      </c>
      <c r="C87" s="41" t="s">
        <v>55</v>
      </c>
      <c r="D87" s="42"/>
      <c r="E87" s="51">
        <v>3</v>
      </c>
      <c r="F87" s="121"/>
      <c r="G87" s="45" t="s">
        <v>131</v>
      </c>
    </row>
    <row r="88" spans="1:7" s="46" customFormat="1" ht="10.5" outlineLevel="2">
      <c r="A88" s="39" t="s">
        <v>132</v>
      </c>
      <c r="B88" s="40" t="s">
        <v>133</v>
      </c>
      <c r="C88" s="41" t="s">
        <v>55</v>
      </c>
      <c r="D88" s="42"/>
      <c r="E88" s="51">
        <v>65</v>
      </c>
      <c r="F88" s="121"/>
      <c r="G88" s="45" t="s">
        <v>134</v>
      </c>
    </row>
    <row r="89" spans="1:7" s="46" customFormat="1" ht="10.5" outlineLevel="2">
      <c r="A89" s="39" t="s">
        <v>135</v>
      </c>
      <c r="B89" s="40" t="s">
        <v>136</v>
      </c>
      <c r="C89" s="41" t="s">
        <v>55</v>
      </c>
      <c r="D89" s="42"/>
      <c r="E89" s="51">
        <v>6</v>
      </c>
      <c r="F89" s="121"/>
      <c r="G89" s="45" t="s">
        <v>137</v>
      </c>
    </row>
    <row r="90" spans="1:7" s="46" customFormat="1" ht="10.5" outlineLevel="2">
      <c r="A90" s="39" t="s">
        <v>138</v>
      </c>
      <c r="B90" s="40" t="s">
        <v>46</v>
      </c>
      <c r="C90" s="41" t="s">
        <v>55</v>
      </c>
      <c r="D90" s="42"/>
      <c r="E90" s="51">
        <v>5</v>
      </c>
      <c r="F90" s="121"/>
      <c r="G90" s="45" t="s">
        <v>139</v>
      </c>
    </row>
    <row r="91" spans="1:7" s="46" customFormat="1" ht="10.5" outlineLevel="2">
      <c r="A91" s="39" t="s">
        <v>140</v>
      </c>
      <c r="B91" s="40" t="s">
        <v>141</v>
      </c>
      <c r="C91" s="41" t="s">
        <v>55</v>
      </c>
      <c r="D91" s="42"/>
      <c r="E91" s="51">
        <v>20</v>
      </c>
      <c r="F91" s="121"/>
      <c r="G91" s="45" t="s">
        <v>142</v>
      </c>
    </row>
    <row r="92" spans="1:7" s="46" customFormat="1" ht="10.5" outlineLevel="2">
      <c r="A92" s="39" t="s">
        <v>143</v>
      </c>
      <c r="B92" s="40" t="s">
        <v>144</v>
      </c>
      <c r="C92" s="41" t="s">
        <v>55</v>
      </c>
      <c r="D92" s="42"/>
      <c r="E92" s="51">
        <v>11</v>
      </c>
      <c r="F92" s="121"/>
      <c r="G92" s="45" t="s">
        <v>145</v>
      </c>
    </row>
    <row r="93" spans="1:7" s="46" customFormat="1" ht="10.5" outlineLevel="2">
      <c r="A93" s="39" t="s">
        <v>146</v>
      </c>
      <c r="B93" s="40" t="s">
        <v>147</v>
      </c>
      <c r="C93" s="41" t="s">
        <v>55</v>
      </c>
      <c r="D93" s="42"/>
      <c r="E93" s="51">
        <f>57+4+1+6</f>
        <v>68</v>
      </c>
      <c r="F93" s="122"/>
      <c r="G93" s="45" t="s">
        <v>148</v>
      </c>
    </row>
    <row r="94" spans="1:7" s="46" customFormat="1" ht="10.5" outlineLevel="1">
      <c r="A94" s="28" t="s">
        <v>236</v>
      </c>
      <c r="B94" s="29" t="s">
        <v>150</v>
      </c>
      <c r="C94" s="30" t="s">
        <v>13</v>
      </c>
      <c r="D94" s="37"/>
      <c r="E94" s="38"/>
      <c r="F94" s="33">
        <f>SUM(F95:F101)</f>
        <v>42480</v>
      </c>
      <c r="G94" s="47"/>
    </row>
    <row r="95" spans="1:7" s="46" customFormat="1" ht="10.5" outlineLevel="2">
      <c r="A95" s="39">
        <v>1</v>
      </c>
      <c r="B95" s="40" t="s">
        <v>151</v>
      </c>
      <c r="C95" s="41" t="s">
        <v>152</v>
      </c>
      <c r="D95" s="42"/>
      <c r="E95" s="51"/>
      <c r="F95" s="80">
        <v>5900</v>
      </c>
      <c r="G95" s="45" t="s">
        <v>153</v>
      </c>
    </row>
    <row r="96" spans="1:8" s="46" customFormat="1" ht="11.25" outlineLevel="2">
      <c r="A96" s="39">
        <v>2</v>
      </c>
      <c r="B96" s="40" t="s">
        <v>154</v>
      </c>
      <c r="C96" s="41" t="s">
        <v>152</v>
      </c>
      <c r="D96" s="42"/>
      <c r="E96" s="51"/>
      <c r="F96" s="80">
        <v>5900</v>
      </c>
      <c r="G96" s="45" t="s">
        <v>153</v>
      </c>
      <c r="H96" s="52" t="s">
        <v>39</v>
      </c>
    </row>
    <row r="97" spans="1:8" s="46" customFormat="1" ht="11.25" outlineLevel="2">
      <c r="A97" s="39">
        <v>3</v>
      </c>
      <c r="B97" s="40" t="s">
        <v>155</v>
      </c>
      <c r="C97" s="41" t="s">
        <v>152</v>
      </c>
      <c r="D97" s="42"/>
      <c r="E97" s="51"/>
      <c r="F97" s="80">
        <v>5900</v>
      </c>
      <c r="G97" s="45" t="s">
        <v>156</v>
      </c>
      <c r="H97" s="52" t="s">
        <v>39</v>
      </c>
    </row>
    <row r="98" spans="1:7" s="46" customFormat="1" ht="10.5" outlineLevel="2">
      <c r="A98" s="39">
        <v>4</v>
      </c>
      <c r="B98" s="40" t="s">
        <v>89</v>
      </c>
      <c r="C98" s="41" t="s">
        <v>152</v>
      </c>
      <c r="D98" s="42"/>
      <c r="E98" s="51"/>
      <c r="F98" s="80">
        <v>5900</v>
      </c>
      <c r="G98" s="45" t="s">
        <v>157</v>
      </c>
    </row>
    <row r="99" spans="1:7" s="46" customFormat="1" ht="10.5" outlineLevel="2">
      <c r="A99" s="39">
        <v>5</v>
      </c>
      <c r="B99" s="40" t="s">
        <v>158</v>
      </c>
      <c r="C99" s="41" t="s">
        <v>152</v>
      </c>
      <c r="D99" s="42"/>
      <c r="E99" s="51"/>
      <c r="F99" s="80">
        <v>5900</v>
      </c>
      <c r="G99" s="45" t="s">
        <v>159</v>
      </c>
    </row>
    <row r="100" spans="1:7" s="46" customFormat="1" ht="10.5" outlineLevel="2">
      <c r="A100" s="39">
        <v>6</v>
      </c>
      <c r="B100" s="40" t="s">
        <v>160</v>
      </c>
      <c r="C100" s="41" t="s">
        <v>152</v>
      </c>
      <c r="D100" s="42"/>
      <c r="E100" s="51"/>
      <c r="F100" s="80">
        <v>5900</v>
      </c>
      <c r="G100" s="45" t="s">
        <v>161</v>
      </c>
    </row>
    <row r="101" spans="1:7" s="46" customFormat="1" ht="10.5" outlineLevel="2">
      <c r="A101" s="39">
        <v>7</v>
      </c>
      <c r="B101" s="40" t="s">
        <v>162</v>
      </c>
      <c r="C101" s="41" t="s">
        <v>152</v>
      </c>
      <c r="D101" s="42"/>
      <c r="E101" s="51"/>
      <c r="F101" s="80">
        <v>7080</v>
      </c>
      <c r="G101" s="45" t="s">
        <v>163</v>
      </c>
    </row>
    <row r="102" spans="1:8" s="35" customFormat="1" ht="21">
      <c r="A102" s="28" t="s">
        <v>99</v>
      </c>
      <c r="B102" s="29" t="s">
        <v>164</v>
      </c>
      <c r="C102" s="36" t="s">
        <v>13</v>
      </c>
      <c r="D102" s="37"/>
      <c r="E102" s="38"/>
      <c r="F102" s="33">
        <f>F103+F105+F108+F111</f>
        <v>5380792.709999999</v>
      </c>
      <c r="G102" s="34"/>
      <c r="H102" s="35">
        <f>G102-F102</f>
        <v>-5380792.709999999</v>
      </c>
    </row>
    <row r="103" spans="1:7" s="35" customFormat="1" ht="10.5" outlineLevel="1">
      <c r="A103" s="28" t="s">
        <v>106</v>
      </c>
      <c r="B103" s="29" t="s">
        <v>166</v>
      </c>
      <c r="C103" s="36" t="s">
        <v>13</v>
      </c>
      <c r="D103" s="37"/>
      <c r="E103" s="38">
        <f>E104</f>
        <v>618</v>
      </c>
      <c r="F103" s="64">
        <f>SUM(F104:F104)</f>
        <v>198902.13</v>
      </c>
      <c r="G103" s="34"/>
    </row>
    <row r="104" spans="1:7" s="46" customFormat="1" ht="10.5" outlineLevel="2">
      <c r="A104" s="39" t="s">
        <v>19</v>
      </c>
      <c r="B104" s="40" t="s">
        <v>172</v>
      </c>
      <c r="C104" s="41"/>
      <c r="D104" s="42" t="s">
        <v>167</v>
      </c>
      <c r="E104" s="51">
        <v>618</v>
      </c>
      <c r="F104" s="44">
        <v>198902.13</v>
      </c>
      <c r="G104" s="40" t="s">
        <v>169</v>
      </c>
    </row>
    <row r="105" spans="1:7" s="35" customFormat="1" ht="10.5" outlineLevel="1">
      <c r="A105" s="28" t="s">
        <v>149</v>
      </c>
      <c r="B105" s="29" t="s">
        <v>170</v>
      </c>
      <c r="C105" s="36" t="s">
        <v>13</v>
      </c>
      <c r="D105" s="37"/>
      <c r="E105" s="38">
        <f>SUM(E106:E107)</f>
        <v>481</v>
      </c>
      <c r="F105" s="44">
        <f>SUM(F106:F107)</f>
        <v>3051320.23</v>
      </c>
      <c r="G105" s="34"/>
    </row>
    <row r="106" spans="1:7" s="46" customFormat="1" ht="10.5" outlineLevel="2">
      <c r="A106" s="39" t="s">
        <v>31</v>
      </c>
      <c r="B106" s="40" t="s">
        <v>50</v>
      </c>
      <c r="C106" s="41"/>
      <c r="D106" s="42" t="s">
        <v>167</v>
      </c>
      <c r="E106" s="65">
        <v>137</v>
      </c>
      <c r="F106" s="44">
        <v>904916.94</v>
      </c>
      <c r="G106" s="40" t="s">
        <v>171</v>
      </c>
    </row>
    <row r="107" spans="1:7" s="46" customFormat="1" ht="10.5" outlineLevel="2">
      <c r="A107" s="39" t="s">
        <v>19</v>
      </c>
      <c r="B107" s="40" t="s">
        <v>172</v>
      </c>
      <c r="C107" s="41"/>
      <c r="D107" s="42" t="s">
        <v>167</v>
      </c>
      <c r="E107" s="51">
        <v>344</v>
      </c>
      <c r="F107" s="44">
        <v>2146403.29</v>
      </c>
      <c r="G107" s="40" t="s">
        <v>171</v>
      </c>
    </row>
    <row r="108" spans="1:7" s="35" customFormat="1" ht="10.5" outlineLevel="1">
      <c r="A108" s="28" t="s">
        <v>237</v>
      </c>
      <c r="B108" s="29" t="s">
        <v>173</v>
      </c>
      <c r="C108" s="36"/>
      <c r="D108" s="37"/>
      <c r="E108" s="38"/>
      <c r="F108" s="64">
        <f>SUM(F109:F110)</f>
        <v>2057912.25</v>
      </c>
      <c r="G108" s="34"/>
    </row>
    <row r="109" spans="1:7" s="46" customFormat="1" ht="10.5" outlineLevel="2">
      <c r="A109" s="39">
        <v>1</v>
      </c>
      <c r="B109" s="40" t="s">
        <v>50</v>
      </c>
      <c r="C109" s="41"/>
      <c r="D109" s="42"/>
      <c r="E109" s="51"/>
      <c r="F109" s="44">
        <v>665465.63</v>
      </c>
      <c r="G109" s="40" t="s">
        <v>108</v>
      </c>
    </row>
    <row r="110" spans="1:7" s="46" customFormat="1" ht="10.5" outlineLevel="2">
      <c r="A110" s="39">
        <v>2</v>
      </c>
      <c r="B110" s="40" t="s">
        <v>172</v>
      </c>
      <c r="C110" s="41"/>
      <c r="D110" s="42"/>
      <c r="E110" s="51"/>
      <c r="F110" s="44">
        <v>1392446.62</v>
      </c>
      <c r="G110" s="40" t="s">
        <v>108</v>
      </c>
    </row>
    <row r="111" spans="1:7" s="35" customFormat="1" ht="21" outlineLevel="1">
      <c r="A111" s="28" t="s">
        <v>238</v>
      </c>
      <c r="B111" s="29" t="s">
        <v>205</v>
      </c>
      <c r="C111" s="36"/>
      <c r="D111" s="37"/>
      <c r="E111" s="48"/>
      <c r="F111" s="33">
        <f>F112</f>
        <v>72658.1</v>
      </c>
      <c r="G111" s="34"/>
    </row>
    <row r="112" spans="1:15" s="8" customFormat="1" ht="12.75" outlineLevel="1">
      <c r="A112" s="39" t="s">
        <v>31</v>
      </c>
      <c r="B112" s="40" t="s">
        <v>206</v>
      </c>
      <c r="C112" s="66"/>
      <c r="D112" s="63"/>
      <c r="E112" s="53"/>
      <c r="F112" s="44">
        <v>72658.1</v>
      </c>
      <c r="G112" s="40"/>
      <c r="H112" s="2"/>
      <c r="N112" s="2"/>
      <c r="O112" s="2"/>
    </row>
    <row r="113" spans="1:7" s="35" customFormat="1" ht="42">
      <c r="A113" s="28" t="s">
        <v>101</v>
      </c>
      <c r="B113" s="29" t="s">
        <v>176</v>
      </c>
      <c r="C113" s="30" t="s">
        <v>13</v>
      </c>
      <c r="D113" s="31" t="s">
        <v>167</v>
      </c>
      <c r="E113" s="102">
        <f>E114+E119</f>
        <v>230.2</v>
      </c>
      <c r="F113" s="33">
        <f>F114+F116+F118</f>
        <v>833510.49</v>
      </c>
      <c r="G113" s="29"/>
    </row>
    <row r="114" spans="1:7" s="35" customFormat="1" ht="21" outlineLevel="1">
      <c r="A114" s="28" t="s">
        <v>165</v>
      </c>
      <c r="B114" s="29" t="s">
        <v>178</v>
      </c>
      <c r="C114" s="30" t="s">
        <v>13</v>
      </c>
      <c r="D114" s="31" t="s">
        <v>167</v>
      </c>
      <c r="E114" s="102">
        <f>E115</f>
        <v>213.2</v>
      </c>
      <c r="F114" s="33">
        <f>F115</f>
        <v>527494.47</v>
      </c>
      <c r="G114" s="29"/>
    </row>
    <row r="115" spans="1:7" s="46" customFormat="1" ht="10.5" outlineLevel="2">
      <c r="A115" s="39">
        <v>1</v>
      </c>
      <c r="B115" s="40" t="s">
        <v>50</v>
      </c>
      <c r="C115" s="53" t="s">
        <v>167</v>
      </c>
      <c r="D115" s="42"/>
      <c r="E115" s="65">
        <v>213.2</v>
      </c>
      <c r="F115" s="44">
        <v>527494.47</v>
      </c>
      <c r="G115" s="40" t="s">
        <v>108</v>
      </c>
    </row>
    <row r="116" spans="1:7" s="35" customFormat="1" ht="10.5" outlineLevel="1">
      <c r="A116" s="28" t="s">
        <v>239</v>
      </c>
      <c r="B116" s="29" t="s">
        <v>174</v>
      </c>
      <c r="C116" s="36" t="s">
        <v>175</v>
      </c>
      <c r="D116" s="37"/>
      <c r="E116" s="48">
        <f>E117</f>
        <v>68</v>
      </c>
      <c r="F116" s="33">
        <f>F117</f>
        <v>99876.57</v>
      </c>
      <c r="G116" s="34"/>
    </row>
    <row r="117" spans="1:15" s="8" customFormat="1" ht="12.75" outlineLevel="1">
      <c r="A117" s="39" t="s">
        <v>31</v>
      </c>
      <c r="B117" s="40" t="s">
        <v>50</v>
      </c>
      <c r="C117" s="66" t="s">
        <v>55</v>
      </c>
      <c r="D117" s="63"/>
      <c r="E117" s="53">
        <v>68</v>
      </c>
      <c r="F117" s="44">
        <v>99876.57</v>
      </c>
      <c r="G117" s="40" t="s">
        <v>108</v>
      </c>
      <c r="H117" s="2"/>
      <c r="N117" s="2"/>
      <c r="O117" s="2"/>
    </row>
    <row r="118" spans="1:15" s="8" customFormat="1" ht="12.75" outlineLevel="1">
      <c r="A118" s="28" t="s">
        <v>240</v>
      </c>
      <c r="B118" s="29" t="s">
        <v>229</v>
      </c>
      <c r="C118" s="36"/>
      <c r="D118" s="37"/>
      <c r="E118" s="48">
        <f>E119</f>
        <v>17</v>
      </c>
      <c r="F118" s="33">
        <v>206139.45</v>
      </c>
      <c r="G118" s="34"/>
      <c r="H118" s="2"/>
      <c r="N118" s="2"/>
      <c r="O118" s="2"/>
    </row>
    <row r="119" spans="1:15" s="8" customFormat="1" ht="12.75" outlineLevel="1">
      <c r="A119" s="39" t="s">
        <v>31</v>
      </c>
      <c r="B119" s="40" t="s">
        <v>50</v>
      </c>
      <c r="C119" s="53" t="s">
        <v>167</v>
      </c>
      <c r="D119" s="93"/>
      <c r="E119" s="53">
        <v>17</v>
      </c>
      <c r="F119" s="44">
        <v>206139.45</v>
      </c>
      <c r="G119" s="40" t="s">
        <v>108</v>
      </c>
      <c r="H119" s="2"/>
      <c r="N119" s="2"/>
      <c r="O119" s="2"/>
    </row>
    <row r="120" spans="1:7" s="35" customFormat="1" ht="10.5">
      <c r="A120" s="28" t="s">
        <v>103</v>
      </c>
      <c r="B120" s="29" t="s">
        <v>179</v>
      </c>
      <c r="C120" s="30" t="s">
        <v>13</v>
      </c>
      <c r="D120" s="31"/>
      <c r="E120" s="38"/>
      <c r="F120" s="33">
        <f>F121+F125</f>
        <v>1122025.55</v>
      </c>
      <c r="G120" s="29"/>
    </row>
    <row r="121" spans="1:7" s="35" customFormat="1" ht="10.5" outlineLevel="1">
      <c r="A121" s="28" t="s">
        <v>177</v>
      </c>
      <c r="B121" s="29" t="s">
        <v>180</v>
      </c>
      <c r="C121" s="30" t="s">
        <v>13</v>
      </c>
      <c r="D121" s="31" t="s">
        <v>181</v>
      </c>
      <c r="E121" s="38">
        <f>SUM(E122:E124)</f>
        <v>365</v>
      </c>
      <c r="F121" s="33">
        <f>F122+F123+F124</f>
        <v>607912.52</v>
      </c>
      <c r="G121" s="29"/>
    </row>
    <row r="122" spans="1:15" s="8" customFormat="1" ht="12.75" outlineLevel="2">
      <c r="A122" s="39" t="s">
        <v>31</v>
      </c>
      <c r="B122" s="40" t="s">
        <v>50</v>
      </c>
      <c r="C122" s="66" t="s">
        <v>175</v>
      </c>
      <c r="D122" s="63"/>
      <c r="E122" s="53">
        <v>77</v>
      </c>
      <c r="F122" s="80">
        <v>146281.17</v>
      </c>
      <c r="G122" s="40" t="s">
        <v>108</v>
      </c>
      <c r="H122" s="2"/>
      <c r="N122" s="2"/>
      <c r="O122" s="2"/>
    </row>
    <row r="123" spans="1:15" s="8" customFormat="1" ht="12.75" outlineLevel="2">
      <c r="A123" s="39" t="s">
        <v>19</v>
      </c>
      <c r="B123" s="62" t="s">
        <v>245</v>
      </c>
      <c r="C123" s="66" t="s">
        <v>175</v>
      </c>
      <c r="D123" s="42"/>
      <c r="E123" s="53">
        <v>172</v>
      </c>
      <c r="F123" s="80">
        <v>272790.94</v>
      </c>
      <c r="G123" s="40" t="s">
        <v>108</v>
      </c>
      <c r="H123" s="2"/>
      <c r="N123" s="2"/>
      <c r="O123" s="2"/>
    </row>
    <row r="124" spans="1:15" s="8" customFormat="1" ht="12.75" outlineLevel="2">
      <c r="A124" s="81" t="s">
        <v>35</v>
      </c>
      <c r="B124" s="82" t="s">
        <v>207</v>
      </c>
      <c r="C124" s="66" t="s">
        <v>175</v>
      </c>
      <c r="D124" s="84"/>
      <c r="E124" s="85">
        <v>116</v>
      </c>
      <c r="F124" s="80">
        <v>188840.41</v>
      </c>
      <c r="G124" s="40" t="s">
        <v>108</v>
      </c>
      <c r="H124" s="2"/>
      <c r="N124" s="2"/>
      <c r="O124" s="2"/>
    </row>
    <row r="125" spans="1:7" s="35" customFormat="1" ht="21" outlineLevel="1">
      <c r="A125" s="28" t="s">
        <v>241</v>
      </c>
      <c r="B125" s="29" t="s">
        <v>182</v>
      </c>
      <c r="C125" s="36" t="s">
        <v>13</v>
      </c>
      <c r="D125" s="37"/>
      <c r="E125" s="38"/>
      <c r="F125" s="33">
        <v>514113.03</v>
      </c>
      <c r="G125" s="34"/>
    </row>
    <row r="126" spans="1:7" s="35" customFormat="1" ht="10.5">
      <c r="A126" s="28" t="s">
        <v>126</v>
      </c>
      <c r="B126" s="29" t="s">
        <v>183</v>
      </c>
      <c r="C126" s="36" t="s">
        <v>13</v>
      </c>
      <c r="D126" s="37"/>
      <c r="E126" s="48">
        <f>SUM(E127:E129)</f>
        <v>5595.8</v>
      </c>
      <c r="F126" s="33">
        <f>F127+F128+F129</f>
        <v>3679014.9899999998</v>
      </c>
      <c r="G126" s="34"/>
    </row>
    <row r="127" spans="1:15" s="8" customFormat="1" ht="12.75" outlineLevel="1">
      <c r="A127" s="39">
        <v>1</v>
      </c>
      <c r="B127" s="40" t="s">
        <v>50</v>
      </c>
      <c r="C127" s="66" t="s">
        <v>167</v>
      </c>
      <c r="D127" s="63"/>
      <c r="E127" s="53">
        <v>1986.8</v>
      </c>
      <c r="F127" s="80">
        <v>897726.72</v>
      </c>
      <c r="G127" s="40" t="s">
        <v>108</v>
      </c>
      <c r="H127" s="2"/>
      <c r="N127" s="2"/>
      <c r="O127" s="2"/>
    </row>
    <row r="128" spans="1:15" s="8" customFormat="1" ht="12.75" outlineLevel="1">
      <c r="A128" s="39" t="s">
        <v>48</v>
      </c>
      <c r="B128" s="62" t="s">
        <v>172</v>
      </c>
      <c r="C128" s="66" t="s">
        <v>167</v>
      </c>
      <c r="D128" s="42"/>
      <c r="E128" s="53">
        <v>1279</v>
      </c>
      <c r="F128" s="80">
        <v>560012.7</v>
      </c>
      <c r="G128" s="40"/>
      <c r="H128" s="2"/>
      <c r="N128" s="2"/>
      <c r="O128" s="2"/>
    </row>
    <row r="129" spans="1:15" s="8" customFormat="1" ht="12.75" outlineLevel="1">
      <c r="A129" s="81" t="s">
        <v>51</v>
      </c>
      <c r="B129" s="82" t="s">
        <v>207</v>
      </c>
      <c r="C129" s="83"/>
      <c r="D129" s="84"/>
      <c r="E129" s="85">
        <v>2330</v>
      </c>
      <c r="F129" s="80">
        <v>2221275.57</v>
      </c>
      <c r="G129" s="86" t="s">
        <v>108</v>
      </c>
      <c r="H129" s="2"/>
      <c r="N129" s="2"/>
      <c r="O129" s="2"/>
    </row>
    <row r="130" spans="1:7" s="35" customFormat="1" ht="10.5">
      <c r="A130" s="28" t="s">
        <v>129</v>
      </c>
      <c r="B130" s="29" t="s">
        <v>184</v>
      </c>
      <c r="C130" s="36" t="s">
        <v>13</v>
      </c>
      <c r="D130" s="37"/>
      <c r="E130" s="38">
        <f>SUM(E131:E133)</f>
        <v>1495</v>
      </c>
      <c r="F130" s="33">
        <f>F131+F132+F133</f>
        <v>2076572.77</v>
      </c>
      <c r="G130" s="34"/>
    </row>
    <row r="131" spans="1:15" s="8" customFormat="1" ht="12.75" outlineLevel="1">
      <c r="A131" s="39" t="s">
        <v>31</v>
      </c>
      <c r="B131" s="40" t="s">
        <v>50</v>
      </c>
      <c r="C131" s="68" t="s">
        <v>55</v>
      </c>
      <c r="D131" s="42"/>
      <c r="E131" s="42">
        <v>540</v>
      </c>
      <c r="F131" s="80">
        <f>991139.05+375754.44</f>
        <v>1366893.49</v>
      </c>
      <c r="G131" s="40" t="s">
        <v>185</v>
      </c>
      <c r="H131" s="2"/>
      <c r="N131" s="2"/>
      <c r="O131" s="2"/>
    </row>
    <row r="132" spans="1:15" s="8" customFormat="1" ht="12.75" outlineLevel="1">
      <c r="A132" s="39" t="s">
        <v>35</v>
      </c>
      <c r="B132" s="62" t="s">
        <v>172</v>
      </c>
      <c r="C132" s="68" t="s">
        <v>55</v>
      </c>
      <c r="D132" s="42"/>
      <c r="E132" s="42">
        <v>210</v>
      </c>
      <c r="F132" s="80">
        <v>189877.83</v>
      </c>
      <c r="G132" s="40" t="s">
        <v>108</v>
      </c>
      <c r="H132" s="2"/>
      <c r="N132" s="2"/>
      <c r="O132" s="2"/>
    </row>
    <row r="133" spans="1:15" s="8" customFormat="1" ht="12.75" outlineLevel="1">
      <c r="A133" s="81" t="s">
        <v>51</v>
      </c>
      <c r="B133" s="82" t="s">
        <v>207</v>
      </c>
      <c r="C133" s="87"/>
      <c r="D133" s="84"/>
      <c r="E133" s="42">
        <v>745</v>
      </c>
      <c r="F133" s="80">
        <v>519801.45</v>
      </c>
      <c r="G133" s="86" t="s">
        <v>108</v>
      </c>
      <c r="H133" s="2"/>
      <c r="N133" s="2"/>
      <c r="O133" s="2"/>
    </row>
    <row r="134" spans="1:7" s="35" customFormat="1" ht="10.5">
      <c r="A134" s="28" t="s">
        <v>132</v>
      </c>
      <c r="B134" s="29" t="s">
        <v>186</v>
      </c>
      <c r="C134" s="36" t="s">
        <v>13</v>
      </c>
      <c r="D134" s="37"/>
      <c r="E134" s="38">
        <f>SUM(E135:E140)</f>
        <v>115</v>
      </c>
      <c r="F134" s="33">
        <f>F135+F136+F137+F138+F139+F140</f>
        <v>1587460.59</v>
      </c>
      <c r="G134" s="34"/>
    </row>
    <row r="135" spans="1:15" s="8" customFormat="1" ht="21.75" outlineLevel="1">
      <c r="A135" s="39" t="s">
        <v>31</v>
      </c>
      <c r="B135" s="40" t="s">
        <v>187</v>
      </c>
      <c r="C135" s="68" t="s">
        <v>55</v>
      </c>
      <c r="D135" s="42"/>
      <c r="E135" s="42">
        <v>12</v>
      </c>
      <c r="F135" s="44">
        <v>117284.62</v>
      </c>
      <c r="G135" s="40" t="s">
        <v>188</v>
      </c>
      <c r="H135" s="2"/>
      <c r="N135" s="2"/>
      <c r="O135" s="2"/>
    </row>
    <row r="136" spans="1:15" s="8" customFormat="1" ht="12.75" outlineLevel="1">
      <c r="A136" s="81" t="s">
        <v>19</v>
      </c>
      <c r="B136" s="86" t="s">
        <v>50</v>
      </c>
      <c r="C136" s="87" t="s">
        <v>55</v>
      </c>
      <c r="D136" s="84"/>
      <c r="E136" s="84">
        <v>5</v>
      </c>
      <c r="F136" s="80">
        <v>196484.4</v>
      </c>
      <c r="G136" s="86" t="s">
        <v>189</v>
      </c>
      <c r="H136" s="2"/>
      <c r="N136" s="2"/>
      <c r="O136" s="2"/>
    </row>
    <row r="137" spans="1:7" s="46" customFormat="1" ht="21" outlineLevel="1">
      <c r="A137" s="81" t="s">
        <v>35</v>
      </c>
      <c r="B137" s="86" t="s">
        <v>203</v>
      </c>
      <c r="C137" s="87" t="s">
        <v>55</v>
      </c>
      <c r="D137" s="88"/>
      <c r="E137" s="84">
        <v>20</v>
      </c>
      <c r="F137" s="80">
        <v>251920.64</v>
      </c>
      <c r="G137" s="86" t="s">
        <v>204</v>
      </c>
    </row>
    <row r="138" spans="1:7" s="46" customFormat="1" ht="21" outlineLevel="1">
      <c r="A138" s="81" t="s">
        <v>48</v>
      </c>
      <c r="B138" s="86" t="s">
        <v>133</v>
      </c>
      <c r="C138" s="87" t="s">
        <v>55</v>
      </c>
      <c r="D138" s="88"/>
      <c r="E138" s="84">
        <v>43</v>
      </c>
      <c r="F138" s="80">
        <v>459251.92</v>
      </c>
      <c r="G138" s="86" t="s">
        <v>204</v>
      </c>
    </row>
    <row r="139" spans="1:7" s="46" customFormat="1" ht="10.5" outlineLevel="1">
      <c r="A139" s="81" t="s">
        <v>51</v>
      </c>
      <c r="B139" s="82" t="s">
        <v>172</v>
      </c>
      <c r="C139" s="87" t="s">
        <v>55</v>
      </c>
      <c r="D139" s="88"/>
      <c r="E139" s="84">
        <v>12</v>
      </c>
      <c r="F139" s="80">
        <v>185064.35</v>
      </c>
      <c r="G139" s="86" t="s">
        <v>108</v>
      </c>
    </row>
    <row r="140" spans="1:8" s="46" customFormat="1" ht="10.5" outlineLevel="1">
      <c r="A140" s="81" t="s">
        <v>64</v>
      </c>
      <c r="B140" s="82" t="s">
        <v>207</v>
      </c>
      <c r="C140" s="87" t="s">
        <v>55</v>
      </c>
      <c r="D140" s="88"/>
      <c r="E140" s="84">
        <v>23</v>
      </c>
      <c r="F140" s="80">
        <v>377454.66</v>
      </c>
      <c r="G140" s="86" t="s">
        <v>108</v>
      </c>
      <c r="H140" s="2"/>
    </row>
    <row r="141" spans="1:7" s="35" customFormat="1" ht="10.5">
      <c r="A141" s="28" t="s">
        <v>135</v>
      </c>
      <c r="B141" s="29" t="s">
        <v>190</v>
      </c>
      <c r="C141" s="36" t="s">
        <v>13</v>
      </c>
      <c r="D141" s="37"/>
      <c r="E141" s="32"/>
      <c r="F141" s="33">
        <f>F142</f>
        <v>231852.3</v>
      </c>
      <c r="G141" s="34"/>
    </row>
    <row r="142" spans="1:15" s="8" customFormat="1" ht="12.75" outlineLevel="1">
      <c r="A142" s="81" t="s">
        <v>31</v>
      </c>
      <c r="B142" s="86" t="s">
        <v>207</v>
      </c>
      <c r="C142" s="87"/>
      <c r="D142" s="84"/>
      <c r="E142" s="89"/>
      <c r="F142" s="80">
        <v>231852.3</v>
      </c>
      <c r="G142" s="86" t="s">
        <v>108</v>
      </c>
      <c r="H142" s="2"/>
      <c r="N142" s="2"/>
      <c r="O142" s="2"/>
    </row>
    <row r="143" spans="1:7" s="35" customFormat="1" ht="10.5">
      <c r="A143" s="28" t="s">
        <v>138</v>
      </c>
      <c r="B143" s="29" t="s">
        <v>191</v>
      </c>
      <c r="C143" s="36" t="s">
        <v>13</v>
      </c>
      <c r="D143" s="37" t="s">
        <v>167</v>
      </c>
      <c r="E143" s="102">
        <f>E144+E146</f>
        <v>796.6</v>
      </c>
      <c r="F143" s="33">
        <f>F144+F146</f>
        <v>3181605.0700000003</v>
      </c>
      <c r="G143" s="34"/>
    </row>
    <row r="144" spans="1:7" s="35" customFormat="1" ht="10.5" outlineLevel="1">
      <c r="A144" s="28" t="s">
        <v>242</v>
      </c>
      <c r="B144" s="29" t="s">
        <v>191</v>
      </c>
      <c r="C144" s="36"/>
      <c r="D144" s="37"/>
      <c r="E144" s="102">
        <v>456.8</v>
      </c>
      <c r="F144" s="33">
        <v>1681873.78</v>
      </c>
      <c r="G144" s="34"/>
    </row>
    <row r="145" spans="1:7" s="35" customFormat="1" ht="10.5" outlineLevel="1">
      <c r="A145" s="81" t="s">
        <v>31</v>
      </c>
      <c r="B145" s="86" t="s">
        <v>207</v>
      </c>
      <c r="C145" s="87"/>
      <c r="D145" s="84"/>
      <c r="E145" s="103">
        <v>456.8</v>
      </c>
      <c r="F145" s="80">
        <v>1681873.78</v>
      </c>
      <c r="G145" s="86" t="s">
        <v>108</v>
      </c>
    </row>
    <row r="146" spans="1:7" s="35" customFormat="1" ht="21" outlineLevel="1">
      <c r="A146" s="28" t="s">
        <v>243</v>
      </c>
      <c r="B146" s="29" t="s">
        <v>246</v>
      </c>
      <c r="C146" s="36" t="s">
        <v>13</v>
      </c>
      <c r="D146" s="37"/>
      <c r="E146" s="102">
        <f>E147+E148+E149</f>
        <v>339.8</v>
      </c>
      <c r="F146" s="33">
        <f>F147+F148+F149</f>
        <v>1499731.29</v>
      </c>
      <c r="G146" s="34"/>
    </row>
    <row r="147" spans="1:7" s="46" customFormat="1" ht="10.5" outlineLevel="1">
      <c r="A147" s="81" t="s">
        <v>19</v>
      </c>
      <c r="B147" s="82" t="s">
        <v>172</v>
      </c>
      <c r="C147" s="87"/>
      <c r="D147" s="84"/>
      <c r="E147" s="85">
        <v>219</v>
      </c>
      <c r="F147" s="80">
        <v>830133.13</v>
      </c>
      <c r="G147" s="86" t="s">
        <v>108</v>
      </c>
    </row>
    <row r="148" spans="1:7" s="46" customFormat="1" ht="10.5" outlineLevel="1">
      <c r="A148" s="81" t="s">
        <v>35</v>
      </c>
      <c r="B148" s="82" t="s">
        <v>226</v>
      </c>
      <c r="C148" s="87"/>
      <c r="D148" s="84"/>
      <c r="E148" s="85">
        <v>42</v>
      </c>
      <c r="F148" s="80">
        <v>449339.1</v>
      </c>
      <c r="G148" s="86" t="s">
        <v>108</v>
      </c>
    </row>
    <row r="149" spans="1:7" s="46" customFormat="1" ht="10.5" outlineLevel="1">
      <c r="A149" s="81" t="s">
        <v>19</v>
      </c>
      <c r="B149" s="82" t="s">
        <v>207</v>
      </c>
      <c r="C149" s="87"/>
      <c r="D149" s="84"/>
      <c r="E149" s="85">
        <v>78.8</v>
      </c>
      <c r="F149" s="80">
        <v>220259.06</v>
      </c>
      <c r="G149" s="86" t="s">
        <v>108</v>
      </c>
    </row>
    <row r="150" spans="1:7" s="35" customFormat="1" ht="21">
      <c r="A150" s="28" t="s">
        <v>140</v>
      </c>
      <c r="B150" s="29" t="s">
        <v>192</v>
      </c>
      <c r="C150" s="36" t="s">
        <v>13</v>
      </c>
      <c r="D150" s="37" t="s">
        <v>55</v>
      </c>
      <c r="E150" s="38">
        <f>SUM(E151:E168)</f>
        <v>107</v>
      </c>
      <c r="F150" s="33">
        <f>F151+F166+F167+F168</f>
        <v>1001442.4000000001</v>
      </c>
      <c r="G150" s="34"/>
    </row>
    <row r="151" spans="1:15" s="8" customFormat="1" ht="12.75" outlineLevel="1">
      <c r="A151" s="39" t="s">
        <v>31</v>
      </c>
      <c r="B151" s="62" t="s">
        <v>211</v>
      </c>
      <c r="C151" s="68"/>
      <c r="D151" s="42" t="s">
        <v>55</v>
      </c>
      <c r="E151" s="53">
        <v>4</v>
      </c>
      <c r="F151" s="117">
        <v>359511.34</v>
      </c>
      <c r="G151" s="40" t="s">
        <v>193</v>
      </c>
      <c r="H151" s="2"/>
      <c r="N151" s="2"/>
      <c r="O151" s="2"/>
    </row>
    <row r="152" spans="1:15" s="8" customFormat="1" ht="21.75" outlineLevel="1">
      <c r="A152" s="39" t="s">
        <v>19</v>
      </c>
      <c r="B152" s="62" t="s">
        <v>212</v>
      </c>
      <c r="C152" s="68"/>
      <c r="D152" s="42" t="s">
        <v>55</v>
      </c>
      <c r="E152" s="53">
        <v>9</v>
      </c>
      <c r="F152" s="118"/>
      <c r="G152" s="40" t="s">
        <v>208</v>
      </c>
      <c r="H152" s="2"/>
      <c r="I152" s="79"/>
      <c r="N152" s="2"/>
      <c r="O152" s="2"/>
    </row>
    <row r="153" spans="1:8" s="46" customFormat="1" ht="10.5" outlineLevel="1">
      <c r="A153" s="39" t="s">
        <v>35</v>
      </c>
      <c r="B153" s="62" t="s">
        <v>213</v>
      </c>
      <c r="C153" s="41"/>
      <c r="D153" s="42" t="s">
        <v>55</v>
      </c>
      <c r="E153" s="65">
        <v>4</v>
      </c>
      <c r="F153" s="118"/>
      <c r="G153" s="67" t="s">
        <v>209</v>
      </c>
      <c r="H153" s="2" t="s">
        <v>39</v>
      </c>
    </row>
    <row r="154" spans="1:15" s="8" customFormat="1" ht="12.75" outlineLevel="1">
      <c r="A154" s="39" t="s">
        <v>48</v>
      </c>
      <c r="B154" s="62" t="s">
        <v>210</v>
      </c>
      <c r="C154" s="68"/>
      <c r="D154" s="42" t="s">
        <v>55</v>
      </c>
      <c r="E154" s="53">
        <v>3</v>
      </c>
      <c r="F154" s="118"/>
      <c r="G154" s="40" t="s">
        <v>193</v>
      </c>
      <c r="H154" s="2" t="s">
        <v>39</v>
      </c>
      <c r="N154" s="2"/>
      <c r="O154" s="2"/>
    </row>
    <row r="155" spans="1:15" s="8" customFormat="1" ht="12.75" outlineLevel="1">
      <c r="A155" s="39" t="s">
        <v>51</v>
      </c>
      <c r="B155" s="62" t="s">
        <v>214</v>
      </c>
      <c r="C155" s="68"/>
      <c r="D155" s="42" t="s">
        <v>55</v>
      </c>
      <c r="E155" s="53">
        <v>5</v>
      </c>
      <c r="F155" s="118"/>
      <c r="G155" s="67" t="s">
        <v>215</v>
      </c>
      <c r="H155" s="2"/>
      <c r="N155" s="2"/>
      <c r="O155" s="2"/>
    </row>
    <row r="156" spans="1:15" s="8" customFormat="1" ht="12.75" outlineLevel="1">
      <c r="A156" s="39" t="s">
        <v>64</v>
      </c>
      <c r="B156" s="62" t="s">
        <v>216</v>
      </c>
      <c r="C156" s="68"/>
      <c r="D156" s="42" t="s">
        <v>55</v>
      </c>
      <c r="E156" s="53">
        <v>2</v>
      </c>
      <c r="F156" s="118"/>
      <c r="G156" s="71" t="s">
        <v>215</v>
      </c>
      <c r="H156" s="2"/>
      <c r="N156" s="2"/>
      <c r="O156" s="2"/>
    </row>
    <row r="157" spans="1:15" s="8" customFormat="1" ht="12.75" outlineLevel="1">
      <c r="A157" s="39" t="s">
        <v>90</v>
      </c>
      <c r="B157" s="62" t="s">
        <v>217</v>
      </c>
      <c r="C157" s="68"/>
      <c r="D157" s="42" t="s">
        <v>55</v>
      </c>
      <c r="E157" s="53">
        <v>1</v>
      </c>
      <c r="F157" s="118"/>
      <c r="G157" s="71" t="s">
        <v>218</v>
      </c>
      <c r="H157" s="2"/>
      <c r="N157" s="2"/>
      <c r="O157" s="2"/>
    </row>
    <row r="158" spans="1:15" s="8" customFormat="1" ht="12.75" outlineLevel="1">
      <c r="A158" s="39" t="s">
        <v>99</v>
      </c>
      <c r="B158" s="62" t="s">
        <v>219</v>
      </c>
      <c r="C158" s="68"/>
      <c r="D158" s="42" t="s">
        <v>55</v>
      </c>
      <c r="E158" s="53">
        <v>1</v>
      </c>
      <c r="F158" s="118"/>
      <c r="G158" s="71" t="s">
        <v>220</v>
      </c>
      <c r="H158" s="2"/>
      <c r="N158" s="2"/>
      <c r="O158" s="2"/>
    </row>
    <row r="159" spans="1:15" s="8" customFormat="1" ht="12.75" outlineLevel="1">
      <c r="A159" s="39" t="s">
        <v>101</v>
      </c>
      <c r="B159" s="40" t="s">
        <v>222</v>
      </c>
      <c r="C159" s="68"/>
      <c r="D159" s="42" t="s">
        <v>55</v>
      </c>
      <c r="E159" s="53">
        <v>2</v>
      </c>
      <c r="F159" s="118"/>
      <c r="G159" s="71" t="s">
        <v>220</v>
      </c>
      <c r="H159" s="2"/>
      <c r="N159" s="2"/>
      <c r="O159" s="2"/>
    </row>
    <row r="160" spans="1:15" s="8" customFormat="1" ht="12.75" outlineLevel="1">
      <c r="A160" s="39" t="s">
        <v>103</v>
      </c>
      <c r="B160" s="40" t="s">
        <v>223</v>
      </c>
      <c r="C160" s="68"/>
      <c r="D160" s="42" t="s">
        <v>55</v>
      </c>
      <c r="E160" s="53">
        <v>2</v>
      </c>
      <c r="F160" s="118"/>
      <c r="G160" s="71" t="s">
        <v>220</v>
      </c>
      <c r="H160" s="2"/>
      <c r="N160" s="2"/>
      <c r="O160" s="2"/>
    </row>
    <row r="161" spans="1:7" s="46" customFormat="1" ht="10.5" outlineLevel="1">
      <c r="A161" s="39" t="s">
        <v>126</v>
      </c>
      <c r="B161" s="40" t="s">
        <v>194</v>
      </c>
      <c r="C161" s="41"/>
      <c r="D161" s="42" t="s">
        <v>55</v>
      </c>
      <c r="E161" s="65">
        <v>6</v>
      </c>
      <c r="F161" s="118"/>
      <c r="G161" s="67" t="s">
        <v>221</v>
      </c>
    </row>
    <row r="162" spans="1:7" s="46" customFormat="1" ht="10.5" outlineLevel="1">
      <c r="A162" s="39" t="s">
        <v>129</v>
      </c>
      <c r="B162" s="40" t="s">
        <v>225</v>
      </c>
      <c r="C162" s="41"/>
      <c r="D162" s="42" t="s">
        <v>55</v>
      </c>
      <c r="E162" s="65">
        <v>4</v>
      </c>
      <c r="F162" s="118"/>
      <c r="G162" s="67" t="s">
        <v>215</v>
      </c>
    </row>
    <row r="163" spans="1:7" s="46" customFormat="1" ht="10.5" outlineLevel="1">
      <c r="A163" s="39" t="s">
        <v>132</v>
      </c>
      <c r="B163" s="40" t="s">
        <v>224</v>
      </c>
      <c r="C163" s="41"/>
      <c r="D163" s="42" t="s">
        <v>55</v>
      </c>
      <c r="E163" s="65">
        <v>5</v>
      </c>
      <c r="F163" s="118"/>
      <c r="G163" s="67" t="s">
        <v>215</v>
      </c>
    </row>
    <row r="164" spans="1:7" s="46" customFormat="1" ht="10.5" outlineLevel="1">
      <c r="A164" s="39" t="s">
        <v>135</v>
      </c>
      <c r="B164" s="62" t="s">
        <v>226</v>
      </c>
      <c r="C164" s="41"/>
      <c r="D164" s="42" t="s">
        <v>55</v>
      </c>
      <c r="E164" s="53">
        <v>1</v>
      </c>
      <c r="F164" s="118"/>
      <c r="G164" s="71" t="s">
        <v>218</v>
      </c>
    </row>
    <row r="165" spans="1:7" s="46" customFormat="1" ht="10.5" outlineLevel="1">
      <c r="A165" s="39" t="s">
        <v>138</v>
      </c>
      <c r="B165" s="62" t="s">
        <v>227</v>
      </c>
      <c r="C165" s="41"/>
      <c r="D165" s="42" t="s">
        <v>55</v>
      </c>
      <c r="E165" s="65">
        <v>6</v>
      </c>
      <c r="F165" s="119"/>
      <c r="G165" s="67" t="s">
        <v>228</v>
      </c>
    </row>
    <row r="166" spans="1:7" s="46" customFormat="1" ht="10.5" outlineLevel="1">
      <c r="A166" s="81" t="s">
        <v>140</v>
      </c>
      <c r="B166" s="86" t="s">
        <v>207</v>
      </c>
      <c r="C166" s="91"/>
      <c r="D166" s="84" t="s">
        <v>55</v>
      </c>
      <c r="E166" s="92">
        <v>32</v>
      </c>
      <c r="F166" s="101">
        <v>396985.23</v>
      </c>
      <c r="G166" s="90" t="s">
        <v>108</v>
      </c>
    </row>
    <row r="167" spans="1:7" s="46" customFormat="1" ht="10.5" outlineLevel="1">
      <c r="A167" s="81" t="s">
        <v>143</v>
      </c>
      <c r="B167" s="82" t="s">
        <v>172</v>
      </c>
      <c r="C167" s="91"/>
      <c r="D167" s="84" t="s">
        <v>55</v>
      </c>
      <c r="E167" s="92">
        <v>14</v>
      </c>
      <c r="F167" s="44">
        <v>171763.16</v>
      </c>
      <c r="G167" s="90" t="s">
        <v>108</v>
      </c>
    </row>
    <row r="168" spans="1:7" s="46" customFormat="1" ht="10.5" outlineLevel="1">
      <c r="A168" s="81" t="s">
        <v>146</v>
      </c>
      <c r="B168" s="62" t="s">
        <v>226</v>
      </c>
      <c r="C168" s="91"/>
      <c r="D168" s="84" t="s">
        <v>55</v>
      </c>
      <c r="E168" s="92">
        <v>6</v>
      </c>
      <c r="F168" s="101">
        <v>73182.67</v>
      </c>
      <c r="G168" s="90" t="s">
        <v>108</v>
      </c>
    </row>
    <row r="169" spans="1:7" s="46" customFormat="1" ht="10.5" outlineLevel="1">
      <c r="A169" s="28">
        <v>17</v>
      </c>
      <c r="B169" s="29" t="s">
        <v>230</v>
      </c>
      <c r="C169" s="29"/>
      <c r="D169" s="29"/>
      <c r="E169" s="29"/>
      <c r="F169" s="33">
        <v>29500</v>
      </c>
      <c r="G169" s="29"/>
    </row>
    <row r="170" spans="1:7" s="35" customFormat="1" ht="21">
      <c r="A170" s="28" t="s">
        <v>146</v>
      </c>
      <c r="B170" s="29" t="s">
        <v>195</v>
      </c>
      <c r="C170" s="36" t="s">
        <v>13</v>
      </c>
      <c r="D170" s="37" t="s">
        <v>55</v>
      </c>
      <c r="E170" s="38">
        <f>SUM(E171:E178)</f>
        <v>20</v>
      </c>
      <c r="F170" s="33">
        <v>964000</v>
      </c>
      <c r="G170" s="72"/>
    </row>
    <row r="171" spans="1:15" s="8" customFormat="1" ht="12.75" outlineLevel="1">
      <c r="A171" s="39" t="s">
        <v>19</v>
      </c>
      <c r="B171" s="40" t="s">
        <v>196</v>
      </c>
      <c r="C171" s="41"/>
      <c r="D171" s="42" t="s">
        <v>55</v>
      </c>
      <c r="E171" s="42">
        <v>2</v>
      </c>
      <c r="F171" s="44">
        <v>142023.52</v>
      </c>
      <c r="G171" s="45"/>
      <c r="H171" s="2"/>
      <c r="N171" s="2"/>
      <c r="O171" s="2"/>
    </row>
    <row r="172" spans="1:8" s="73" customFormat="1" ht="10.5" outlineLevel="1">
      <c r="A172" s="39" t="s">
        <v>35</v>
      </c>
      <c r="B172" s="40" t="s">
        <v>197</v>
      </c>
      <c r="C172" s="41"/>
      <c r="D172" s="42" t="s">
        <v>55</v>
      </c>
      <c r="E172" s="42">
        <v>2</v>
      </c>
      <c r="F172" s="44">
        <v>70860.04</v>
      </c>
      <c r="G172" s="45"/>
      <c r="H172" s="2" t="s">
        <v>39</v>
      </c>
    </row>
    <row r="173" spans="1:7" s="46" customFormat="1" ht="10.5" outlineLevel="1">
      <c r="A173" s="39" t="s">
        <v>48</v>
      </c>
      <c r="B173" s="40" t="s">
        <v>198</v>
      </c>
      <c r="C173" s="41"/>
      <c r="D173" s="42" t="s">
        <v>55</v>
      </c>
      <c r="E173" s="42">
        <v>2</v>
      </c>
      <c r="F173" s="44">
        <v>56688.04</v>
      </c>
      <c r="G173" s="45"/>
    </row>
    <row r="174" spans="1:7" s="46" customFormat="1" ht="10.5" outlineLevel="1">
      <c r="A174" s="39" t="s">
        <v>51</v>
      </c>
      <c r="B174" s="40" t="s">
        <v>199</v>
      </c>
      <c r="C174" s="41"/>
      <c r="D174" s="42" t="s">
        <v>55</v>
      </c>
      <c r="E174" s="42">
        <v>2</v>
      </c>
      <c r="F174" s="44">
        <v>56688.04</v>
      </c>
      <c r="G174" s="45"/>
    </row>
    <row r="175" spans="1:7" s="46" customFormat="1" ht="10.5" outlineLevel="1">
      <c r="A175" s="39" t="s">
        <v>64</v>
      </c>
      <c r="B175" s="40" t="s">
        <v>233</v>
      </c>
      <c r="C175" s="41"/>
      <c r="D175" s="42" t="s">
        <v>55</v>
      </c>
      <c r="E175" s="42">
        <v>4</v>
      </c>
      <c r="F175" s="44">
        <v>368472.24</v>
      </c>
      <c r="G175" s="45"/>
    </row>
    <row r="176" spans="1:7" s="46" customFormat="1" ht="10.5" outlineLevel="1">
      <c r="A176" s="39" t="s">
        <v>99</v>
      </c>
      <c r="B176" s="40" t="s">
        <v>231</v>
      </c>
      <c r="C176" s="41"/>
      <c r="D176" s="42" t="s">
        <v>55</v>
      </c>
      <c r="E176" s="42">
        <v>2</v>
      </c>
      <c r="F176" s="44">
        <v>70860</v>
      </c>
      <c r="G176" s="45"/>
    </row>
    <row r="177" spans="1:7" s="46" customFormat="1" ht="10.5" outlineLevel="1">
      <c r="A177" s="39" t="s">
        <v>101</v>
      </c>
      <c r="B177" s="40" t="s">
        <v>232</v>
      </c>
      <c r="C177" s="41"/>
      <c r="D177" s="42" t="s">
        <v>55</v>
      </c>
      <c r="E177" s="42">
        <v>4</v>
      </c>
      <c r="F177" s="44">
        <v>127548.08</v>
      </c>
      <c r="G177" s="45"/>
    </row>
    <row r="178" spans="1:7" s="46" customFormat="1" ht="10.5" outlineLevel="1">
      <c r="A178" s="39" t="s">
        <v>103</v>
      </c>
      <c r="B178" s="40" t="s">
        <v>234</v>
      </c>
      <c r="C178" s="41"/>
      <c r="D178" s="42" t="s">
        <v>55</v>
      </c>
      <c r="E178" s="42">
        <v>2</v>
      </c>
      <c r="F178" s="44">
        <v>70860.04</v>
      </c>
      <c r="G178" s="45"/>
    </row>
    <row r="179" spans="1:7" ht="12.75" hidden="1" outlineLevel="1">
      <c r="A179" s="39"/>
      <c r="B179" s="40"/>
      <c r="C179" s="68"/>
      <c r="D179" s="42"/>
      <c r="E179" s="69"/>
      <c r="F179" s="70"/>
      <c r="G179" s="40"/>
    </row>
    <row r="180" ht="12.75" collapsed="1"/>
    <row r="181" ht="12.75">
      <c r="F181" s="75"/>
    </row>
    <row r="183" ht="12.75">
      <c r="B183" s="8" t="s">
        <v>200</v>
      </c>
    </row>
    <row r="184" spans="1:15" s="6" customFormat="1" ht="12.75">
      <c r="A184" s="1"/>
      <c r="B184" s="8" t="s">
        <v>244</v>
      </c>
      <c r="C184" s="76"/>
      <c r="D184" s="77"/>
      <c r="E184" s="78"/>
      <c r="G184" s="74"/>
      <c r="H184" s="2"/>
      <c r="I184" s="8"/>
      <c r="J184" s="8"/>
      <c r="K184" s="8"/>
      <c r="L184" s="8"/>
      <c r="M184" s="8"/>
      <c r="N184" s="2"/>
      <c r="O184" s="2"/>
    </row>
  </sheetData>
  <sheetProtection/>
  <autoFilter ref="A12:G178"/>
  <mergeCells count="12">
    <mergeCell ref="E10:F10"/>
    <mergeCell ref="G10:G11"/>
    <mergeCell ref="F3:G3"/>
    <mergeCell ref="F4:G4"/>
    <mergeCell ref="F25:F29"/>
    <mergeCell ref="F77:F93"/>
    <mergeCell ref="F151:F165"/>
    <mergeCell ref="A8:G8"/>
    <mergeCell ref="A10:A11"/>
    <mergeCell ref="B10:B11"/>
    <mergeCell ref="C10:C11"/>
    <mergeCell ref="D10:D11"/>
  </mergeCells>
  <printOptions/>
  <pageMargins left="0.18382352941176472" right="0.25297619047619047" top="0.28125" bottom="0.28125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GlSpech</dc:creator>
  <cp:keywords/>
  <dc:description/>
  <cp:lastModifiedBy>buh2</cp:lastModifiedBy>
  <cp:lastPrinted>2017-03-15T11:10:20Z</cp:lastPrinted>
  <dcterms:created xsi:type="dcterms:W3CDTF">2015-12-24T12:06:11Z</dcterms:created>
  <dcterms:modified xsi:type="dcterms:W3CDTF">2018-05-16T13:16:14Z</dcterms:modified>
  <cp:category/>
  <cp:version/>
  <cp:contentType/>
  <cp:contentStatus/>
</cp:coreProperties>
</file>